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040" windowWidth="9720" windowHeight="5400" tabRatio="908" activeTab="0"/>
  </bookViews>
  <sheets>
    <sheet name="01.01.21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<sst xmlns="http://schemas.openxmlformats.org/spreadsheetml/2006/main" count="151" uniqueCount="150">
  <si>
    <t xml:space="preserve">Советского городского округа  </t>
  </si>
  <si>
    <t xml:space="preserve"> тыс.руб.</t>
  </si>
  <si>
    <t>Наименование показателей</t>
  </si>
  <si>
    <t>%</t>
  </si>
  <si>
    <t>2</t>
  </si>
  <si>
    <t>3</t>
  </si>
  <si>
    <t>4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</si>
  <si>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</si>
  <si>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</si>
  <si>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</si>
  <si>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</si>
  <si>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</si>
  <si>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</si>
  <si>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</si>
  <si>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</si>
  <si>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</si>
  <si>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</si>
  <si>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</si>
  <si>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</si>
  <si>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</si>
  <si>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</si>
  <si>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</si>
  <si>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</si>
  <si>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</si>
  <si>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</si>
  <si>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</si>
  <si>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</si>
  <si>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</si>
  <si>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</si>
  <si>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</si>
  <si>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</si>
  <si>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</si>
  <si>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</si>
  <si>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</si>
  <si>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</si>
  <si>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ИТОГО финансовой помощи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</si>
  <si>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</si>
  <si>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</si>
  <si>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</si>
  <si>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</si>
  <si>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</si>
  <si>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</si>
  <si>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</si>
  <si>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</si>
  <si>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</si>
  <si>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</si>
  <si>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</si>
  <si>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</si>
  <si>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</si>
  <si>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</si>
  <si>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</si>
  <si>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</si>
  <si>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</si>
  <si>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</si>
  <si>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</si>
  <si>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</si>
  <si>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</si>
  <si>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</si>
  <si>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</si>
  <si>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</si>
  <si>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</si>
  <si>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</si>
  <si>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</si>
  <si>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</si>
  <si>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Доходы от уплаты акцизов </t>
  </si>
  <si>
    <t>Субвенция на обеспечение полномочий  КО  по социальному обслуживанию граждан пожилого возраста и инвалидов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</si>
  <si>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</si>
  <si>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</si>
  <si>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</si>
  <si>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</si>
  <si>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</si>
  <si>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</si>
  <si>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Субсидии на поддержку муниципальных газет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</si>
  <si>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</si>
  <si>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</si>
  <si>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</si>
  <si>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</si>
  <si>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</si>
  <si>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</si>
  <si>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</si>
  <si>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</si>
  <si>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</si>
  <si>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</si>
  <si>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</si>
  <si>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 xml:space="preserve">Единый налог на вмененный доход для отдельных видов деятельности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</si>
  <si>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</si>
  <si>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</si>
  <si>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ОХРАНА ОКРУЖАЮЩЕЙ СРЕДЫ</t>
  </si>
  <si>
    <t>Другие вопросы в области окружающей среды</t>
  </si>
  <si>
    <t>Дотации бюджетам городских округов на выравнивание бюджетной обеспеченности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</si>
  <si>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</si>
  <si>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</si>
  <si>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</si>
  <si>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</si>
  <si>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</si>
  <si>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</si>
  <si>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</si>
  <si>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</si>
  <si>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</si>
  <si>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</si>
  <si>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</si>
  <si>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</si>
  <si>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Судебная система</t>
  </si>
  <si>
    <t>Транспорт</t>
  </si>
  <si>
    <t>Субсидии на обеспечение поддержки муниципальных образований в сфере культуры</t>
  </si>
  <si>
    <t>Субсидии на решение вопросов местного значения в сфере ЖКХ</t>
  </si>
  <si>
    <t>Субвенции на осуществление переданных органам гос.власти субъектов РФ в соответствии с п.1 статьи 4 от 15 ноября 1997 года № 143-ФЗ "Об актах гражданского состояния" полномочий РФедерации на гос.рег. актов гражданского состояния(ЗАГС)</t>
  </si>
  <si>
    <t>Субвенции на выполнение государственных полномочий КО по осуществлению деятельности по опеке и попечительству в отношении совершеннолетних граждан</t>
  </si>
  <si>
    <t>Субвенция на осуществление отдельных  полномочий КО на руководство в сфере социальной поддержки населения</t>
  </si>
  <si>
    <t>Субвенции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</si>
  <si>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</si>
  <si>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</si>
  <si>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</si>
  <si>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 xml:space="preserve">план по бюджетной росписи                           на 2020г            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</si>
  <si>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</si>
  <si>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реализацию мероприятий по обеспечению жильем молодых семей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</si>
  <si>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</si>
  <si>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обеспечение мероприятий по организации теплоснабжения</t>
  </si>
  <si>
    <t>Субсидии на поддержку муниципальных программ формирования современной городской среды на дворовые территории</t>
  </si>
  <si>
    <t>Субсидии на проведение капитального ремонта многоквартирных домов</t>
  </si>
  <si>
    <t>Субвенции на осуществление отдельных государственных полномочий КО по организации транспортного обслуживания населения в КО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</si>
  <si>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</si>
  <si>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</si>
  <si>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Предоставление нерезидентами грантов для получателей средств бюджетов городских округов</t>
  </si>
  <si>
    <t>Обеспечение проведения выборов и референдумов</t>
  </si>
  <si>
    <t>Массовый спорт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</si>
  <si>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</si>
  <si>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за счет средств резервного фонда Правительства КО (благоустройство территорий)</t>
  </si>
  <si>
    <t>Субсидии за счет средств резервного фонда Правительства Калининградской области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Правительством Калининградской области)</t>
  </si>
  <si>
    <t>Субсидии за счет средств резервного фонда Правительства КО (переселение)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</si>
  <si>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</si>
  <si>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</si>
  <si>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</si>
  <si>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(дошкольное образование)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</si>
  <si>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(общее образование)</t>
  </si>
  <si>
    <t>Доходы бюджетов городских округов от возврата бюджетными учреждениями остатков субсидий прошлых лет</t>
  </si>
  <si>
    <t>Субсидии на предоставление молодым семьям дополнительных социальных выплат при рождении или усыновлении (удочерении) ребенка</t>
  </si>
  <si>
    <t>по состоянию на 01.01.2021 года</t>
  </si>
  <si>
    <t>Доходы от продажи квартир, находящихся в собственности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</si>
  <si>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</si>
  <si>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</si>
  <si>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Резервный фонд Правительства Калининградской области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Правительством Калининградской области)</t>
  </si>
  <si>
    <t>Межбюджетные трансферты, передаваемые бюджетам городских округов, за счет средств резервного фонда Правительства РФ (Осуществление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РФ)</t>
  </si>
  <si>
    <t>Прочие межбюджетные трансферты, передаваемые бюджетам городских округов (Резервный фонд Правительства КО(финансовое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Правительством КО)</t>
  </si>
  <si>
    <t>Субсидии бюджетам городских округов на реализацию мероприятий государственной программы Российской Федерации "Доступная среда" на 2011 - 2020 годы (создание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образования)</t>
  </si>
  <si>
    <t>Субсидии бюджетам городских округов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</si>
  <si>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за счет средств резервного фонда Правительства КО (благоустройство дворов)</t>
  </si>
  <si>
    <t>исполнено               на 01.01.2021г</t>
  </si>
  <si>
    <t>Начальник  управления экономики, финансов 
и муниципальных закупок                                                                                                                                        Л.А. Шемет</t>
  </si>
  <si>
    <t xml:space="preserve">И С П О Л Н Е Н И Е  Б Ю Д Ж Е Т А   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</si>
</sst>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#,##0.0_ ;\-#,##0.0\ "/>
    <numFmt numFmtId="192" formatCode="#,##0_ ;\-#,##0\ "/>
    <numFmt numFmtId="193" formatCode="d/m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&quot;р.&quot;_-;_-@_-"/>
    <numFmt numFmtId="200" formatCode="[$-F400]h:mm:ss\ AM/PM"/>
    <numFmt numFmtId="201" formatCode="[$-FC19]d\ mmmm\ yyyy\ &quot;г.&quot;"/>
    <numFmt numFmtId="202" formatCode="0.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0.00_ ;[Red]\-0.00\ "/>
    <numFmt numFmtId="212" formatCode="0_ ;\-0\ 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#,##0.00&quot;р.&quot;"/>
    <numFmt numFmtId="221" formatCode="#,##0.00_р_."/>
    <numFmt numFmtId="222" formatCode="#,##0.000"/>
    <numFmt numFmtId="223" formatCode="#,##0.0_ ;[Red]\-#,##0.0\ "/>
  </numFmts>
  <fonts count="31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49" fontId="30" fillId="0" borderId="1">
      <alignment horizontal="left" vertical="center" wrapText="1" indent="1"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21" borderId="8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/>
      <protection locked="0"/>
    </xf>
    <xf numFmtId="0" fontId="0" fillId="0" borderId="0" xfId="0" applyAlignment="1">
      <alignment/>
    </xf>
    <xf numFmtId="188" fontId="3" fillId="0" borderId="11" xfId="65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/>
    </xf>
    <xf numFmtId="188" fontId="7" fillId="0" borderId="11" xfId="0" applyNumberFormat="1" applyFont="1" applyFill="1" applyBorder="1" applyAlignment="1" applyProtection="1">
      <alignment horizontal="center"/>
      <protection locked="0"/>
    </xf>
    <xf numFmtId="189" fontId="0" fillId="0" borderId="0" xfId="0" applyNumberFormat="1" applyAlignment="1">
      <alignment/>
    </xf>
    <xf numFmtId="4" fontId="4" fillId="24" borderId="0" xfId="0" applyNumberFormat="1" applyFont="1" applyFill="1" applyBorder="1" applyAlignment="1">
      <alignment horizontal="center"/>
    </xf>
    <xf numFmtId="4" fontId="4" fillId="24" borderId="0" xfId="0" applyNumberFormat="1" applyFont="1" applyFill="1" applyBorder="1" applyAlignment="1" applyProtection="1">
      <alignment/>
      <protection locked="0"/>
    </xf>
    <xf numFmtId="4" fontId="3" fillId="24" borderId="11" xfId="0" applyNumberFormat="1" applyFont="1" applyFill="1" applyBorder="1" applyAlignment="1">
      <alignment horizontal="center" wrapText="1"/>
    </xf>
    <xf numFmtId="4" fontId="3" fillId="24" borderId="11" xfId="0" applyNumberFormat="1" applyFont="1" applyFill="1" applyBorder="1" applyAlignment="1">
      <alignment horizontal="center" vertical="center" wrapText="1"/>
    </xf>
    <xf numFmtId="4" fontId="4" fillId="25" borderId="11" xfId="0" applyNumberFormat="1" applyFont="1" applyFill="1" applyBorder="1" applyAlignment="1" applyProtection="1">
      <alignment horizontal="center"/>
      <protection locked="0"/>
    </xf>
    <xf numFmtId="4" fontId="3" fillId="24" borderId="11" xfId="0" applyNumberFormat="1" applyFont="1" applyFill="1" applyBorder="1" applyAlignment="1" applyProtection="1">
      <alignment horizontal="center"/>
      <protection locked="0"/>
    </xf>
    <xf numFmtId="4" fontId="5" fillId="24" borderId="11" xfId="0" applyNumberFormat="1" applyFont="1" applyFill="1" applyBorder="1" applyAlignment="1" applyProtection="1">
      <alignment horizontal="center"/>
      <protection locked="0"/>
    </xf>
    <xf numFmtId="4" fontId="6" fillId="24" borderId="11" xfId="0" applyNumberFormat="1" applyFont="1" applyFill="1" applyBorder="1" applyAlignment="1" applyProtection="1">
      <alignment horizontal="center"/>
      <protection locked="0"/>
    </xf>
    <xf numFmtId="4" fontId="3" fillId="24" borderId="11" xfId="0" applyNumberFormat="1" applyFont="1" applyFill="1" applyBorder="1" applyAlignment="1" applyProtection="1">
      <alignment horizontal="center"/>
      <protection locked="0"/>
    </xf>
    <xf numFmtId="4" fontId="5" fillId="24" borderId="11" xfId="0" applyNumberFormat="1" applyFont="1" applyFill="1" applyBorder="1" applyAlignment="1" applyProtection="1">
      <alignment horizontal="center"/>
      <protection locked="0"/>
    </xf>
    <xf numFmtId="4" fontId="4" fillId="24" borderId="11" xfId="0" applyNumberFormat="1" applyFont="1" applyFill="1" applyBorder="1" applyAlignment="1" applyProtection="1">
      <alignment horizontal="center" wrapText="1"/>
      <protection locked="0"/>
    </xf>
    <xf numFmtId="4" fontId="6" fillId="24" borderId="11" xfId="0" applyNumberFormat="1" applyFont="1" applyFill="1" applyBorder="1" applyAlignment="1" applyProtection="1">
      <alignment horizontal="center"/>
      <protection locked="0"/>
    </xf>
    <xf numFmtId="4" fontId="4" fillId="24" borderId="11" xfId="0" applyNumberFormat="1" applyFont="1" applyFill="1" applyBorder="1" applyAlignment="1" applyProtection="1">
      <alignment horizontal="center" wrapText="1"/>
      <protection locked="0"/>
    </xf>
    <xf numFmtId="4" fontId="3" fillId="24" borderId="11" xfId="0" applyNumberFormat="1" applyFont="1" applyFill="1" applyBorder="1" applyAlignment="1" applyProtection="1">
      <alignment horizontal="center" wrapText="1"/>
      <protection locked="0"/>
    </xf>
    <xf numFmtId="4" fontId="8" fillId="26" borderId="11" xfId="0" applyNumberFormat="1" applyFont="1" applyFill="1" applyBorder="1" applyAlignment="1">
      <alignment horizontal="centerContinuous"/>
    </xf>
    <xf numFmtId="4" fontId="3" fillId="25" borderId="11" xfId="0" applyNumberFormat="1" applyFont="1" applyFill="1" applyBorder="1" applyAlignment="1" applyProtection="1">
      <alignment horizontal="center"/>
      <protection locked="0"/>
    </xf>
    <xf numFmtId="4" fontId="7" fillId="27" borderId="11" xfId="0" applyNumberFormat="1" applyFont="1" applyFill="1" applyBorder="1" applyAlignment="1" applyProtection="1">
      <alignment horizontal="center"/>
      <protection locked="0"/>
    </xf>
    <xf numFmtId="4" fontId="10" fillId="24" borderId="11" xfId="0" applyNumberFormat="1" applyFont="1" applyFill="1" applyBorder="1" applyAlignment="1" applyProtection="1">
      <alignment horizontal="center"/>
      <protection locked="0"/>
    </xf>
    <xf numFmtId="4" fontId="4" fillId="24" borderId="12" xfId="0" applyNumberFormat="1" applyFont="1" applyFill="1" applyBorder="1" applyAlignment="1">
      <alignment horizontal="center" wrapText="1"/>
    </xf>
    <xf numFmtId="4" fontId="4" fillId="24" borderId="11" xfId="0" applyNumberFormat="1" applyFont="1" applyFill="1" applyBorder="1" applyAlignment="1">
      <alignment horizontal="center" wrapText="1"/>
    </xf>
    <xf numFmtId="4" fontId="4" fillId="24" borderId="11" xfId="0" applyNumberFormat="1" applyFont="1" applyFill="1" applyBorder="1" applyAlignment="1">
      <alignment horizontal="center"/>
    </xf>
    <xf numFmtId="4" fontId="4" fillId="24" borderId="11" xfId="0" applyNumberFormat="1" applyFont="1" applyFill="1" applyBorder="1" applyAlignment="1" applyProtection="1">
      <alignment horizontal="center"/>
      <protection locked="0"/>
    </xf>
    <xf numFmtId="4" fontId="6" fillId="24" borderId="11" xfId="0" applyNumberFormat="1" applyFont="1" applyFill="1" applyBorder="1" applyAlignment="1">
      <alignment horizontal="center"/>
    </xf>
    <xf numFmtId="4" fontId="4" fillId="24" borderId="12" xfId="0" applyNumberFormat="1" applyFont="1" applyFill="1" applyBorder="1" applyAlignment="1">
      <alignment horizontal="center"/>
    </xf>
    <xf numFmtId="4" fontId="3" fillId="24" borderId="11" xfId="0" applyNumberFormat="1" applyFont="1" applyFill="1" applyBorder="1" applyAlignment="1">
      <alignment horizontal="center" wrapText="1"/>
    </xf>
    <xf numFmtId="4" fontId="4" fillId="24" borderId="11" xfId="0" applyNumberFormat="1" applyFont="1" applyFill="1" applyBorder="1" applyAlignment="1">
      <alignment horizontal="center" wrapText="1"/>
    </xf>
    <xf numFmtId="4" fontId="7" fillId="24" borderId="11" xfId="0" applyNumberFormat="1" applyFont="1" applyFill="1" applyBorder="1" applyAlignment="1" applyProtection="1">
      <alignment horizontal="center"/>
      <protection locked="0"/>
    </xf>
    <xf numFmtId="4" fontId="28" fillId="24" borderId="11" xfId="0" applyNumberFormat="1" applyFont="1" applyFill="1" applyBorder="1" applyAlignment="1" applyProtection="1">
      <alignment horizontal="center"/>
      <protection locked="0"/>
    </xf>
    <xf numFmtId="4" fontId="4" fillId="24" borderId="0" xfId="0" applyNumberFormat="1" applyFont="1" applyFill="1" applyAlignment="1">
      <alignment horizontal="center"/>
    </xf>
    <xf numFmtId="4" fontId="4" fillId="24" borderId="0" xfId="0" applyNumberFormat="1" applyFont="1" applyFill="1" applyAlignment="1" applyProtection="1">
      <alignment/>
      <protection locked="0"/>
    </xf>
    <xf numFmtId="4" fontId="0" fillId="24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4" fontId="6" fillId="0" borderId="11" xfId="0" applyNumberFormat="1" applyFont="1" applyFill="1" applyBorder="1" applyAlignment="1" applyProtection="1">
      <alignment horizontal="center"/>
      <protection locked="0"/>
    </xf>
    <xf numFmtId="4" fontId="4" fillId="25" borderId="11" xfId="0" applyNumberFormat="1" applyFont="1" applyFill="1" applyBorder="1" applyAlignment="1" applyProtection="1">
      <alignment horizontal="center"/>
      <protection locked="0"/>
    </xf>
    <xf numFmtId="0" fontId="4" fillId="25" borderId="11" xfId="0" applyFont="1" applyFill="1" applyBorder="1" applyAlignment="1">
      <alignment wrapText="1"/>
    </xf>
    <xf numFmtId="4" fontId="4" fillId="0" borderId="11" xfId="0" applyNumberFormat="1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7" fillId="27" borderId="11" xfId="0" applyNumberFormat="1" applyFont="1" applyFill="1" applyBorder="1" applyAlignment="1" applyProtection="1">
      <alignment wrapText="1"/>
      <protection locked="0"/>
    </xf>
    <xf numFmtId="49" fontId="7" fillId="0" borderId="11" xfId="0" applyNumberFormat="1" applyFont="1" applyFill="1" applyBorder="1" applyAlignment="1" applyProtection="1">
      <alignment wrapText="1"/>
      <protection locked="0"/>
    </xf>
    <xf numFmtId="49" fontId="3" fillId="0" borderId="11" xfId="0" applyNumberFormat="1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>
      <alignment wrapText="1" shrinkToFit="1"/>
    </xf>
    <xf numFmtId="49" fontId="4" fillId="0" borderId="14" xfId="0" applyNumberFormat="1" applyFont="1" applyFill="1" applyBorder="1" applyAlignment="1" applyProtection="1">
      <alignment wrapText="1"/>
      <protection locked="0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49" fontId="3" fillId="0" borderId="14" xfId="0" applyNumberFormat="1" applyFont="1" applyFill="1" applyBorder="1" applyAlignment="1" applyProtection="1">
      <alignment wrapText="1"/>
      <protection locked="0"/>
    </xf>
    <xf numFmtId="0" fontId="7" fillId="0" borderId="11" xfId="0" applyFont="1" applyFill="1" applyBorder="1" applyAlignment="1">
      <alignment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9" fontId="4" fillId="0" borderId="11" xfId="0" applyNumberFormat="1" applyFont="1" applyFill="1" applyBorder="1" applyAlignment="1" applyProtection="1">
      <alignment horizontal="center"/>
      <protection locked="0"/>
    </xf>
    <xf numFmtId="9" fontId="3" fillId="27" borderId="11" xfId="0" applyNumberFormat="1" applyFont="1" applyFill="1" applyBorder="1" applyAlignment="1" applyProtection="1">
      <alignment horizontal="center"/>
      <protection locked="0"/>
    </xf>
    <xf numFmtId="9" fontId="3" fillId="26" borderId="11" xfId="0" applyNumberFormat="1" applyFont="1" applyFill="1" applyBorder="1" applyAlignment="1" applyProtection="1">
      <alignment horizontal="center"/>
      <protection locked="0"/>
    </xf>
    <xf numFmtId="0" fontId="7" fillId="26" borderId="11" xfId="0" applyFont="1" applyFill="1" applyBorder="1" applyAlignment="1">
      <alignment wrapText="1"/>
    </xf>
    <xf numFmtId="9" fontId="7" fillId="27" borderId="11" xfId="65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8"/>
  <sheetViews>
    <sheetView tabSelected="1" zoomScalePageLayoutView="0" workbookViewId="0" topLeftCell="A92">
      <selection activeCell="A1" sqref="A1:D1"/>
    </sheetView>
  </sheetViews>
  <sheetFormatPr defaultColWidth="9.140625" defaultRowHeight="12.75"/>
  <cols>
    <col min="1" max="1" width="78.140625" style="11" customWidth="1"/>
    <col min="2" max="2" width="14.28125" style="46" customWidth="1"/>
    <col min="3" max="3" width="19.421875" style="46" customWidth="1"/>
    <col min="4" max="4" width="10.421875" style="1" customWidth="1"/>
    <col min="5" max="5" width="10.28125" style="0" bestFit="1" customWidth="1"/>
    <col min="6" max="6" width="9.421875" style="0" customWidth="1"/>
    <col min="8" max="8" width="10.140625" style="0" bestFit="1" customWidth="1"/>
  </cols>
  <sheetData>
    <row r="1" spans="1:4" ht="18.75" customHeight="1">
      <c r="A1" s="77" t="s">
        <v>149</v>
      </c>
      <c r="B1" s="77"/>
      <c r="C1" s="77"/>
      <c r="D1" s="77"/>
    </row>
    <row r="2" spans="1:4" ht="13.5">
      <c r="A2" s="77" t="s">
        <v>0</v>
      </c>
      <c r="B2" s="77"/>
      <c r="C2" s="77"/>
      <c r="D2" s="77"/>
    </row>
    <row r="3" spans="1:4" ht="20.25" customHeight="1">
      <c r="A3" s="78" t="s">
        <v>137</v>
      </c>
      <c r="B3" s="78"/>
      <c r="C3" s="78"/>
      <c r="D3" s="78"/>
    </row>
    <row r="4" spans="1:4" ht="12" customHeight="1">
      <c r="A4" s="2"/>
      <c r="B4" s="16"/>
      <c r="C4" s="17"/>
      <c r="D4" s="3" t="s">
        <v>1</v>
      </c>
    </row>
    <row r="5" spans="1:4" s="5" customFormat="1" ht="55.5" customHeight="1">
      <c r="A5" s="4" t="s">
        <v>2</v>
      </c>
      <c r="B5" s="18" t="s">
        <v>113</v>
      </c>
      <c r="C5" s="19" t="s">
        <v>147</v>
      </c>
      <c r="D5" s="4" t="s">
        <v>3</v>
      </c>
    </row>
    <row r="6" spans="1:4" s="5" customFormat="1" ht="13.5">
      <c r="A6" s="6">
        <v>1</v>
      </c>
      <c r="B6" s="20" t="s">
        <v>4</v>
      </c>
      <c r="C6" s="20" t="s">
        <v>5</v>
      </c>
      <c r="D6" s="7" t="s">
        <v>6</v>
      </c>
    </row>
    <row r="7" spans="1:4" ht="13.5">
      <c r="A7" s="79" t="s">
        <v>7</v>
      </c>
      <c r="B7" s="79"/>
      <c r="C7" s="79"/>
      <c r="D7" s="79"/>
    </row>
    <row r="8" spans="1:6" ht="13.5">
      <c r="A8" s="53" t="s">
        <v>8</v>
      </c>
      <c r="B8" s="21">
        <f>SUM(B9)</f>
        <v>192085</v>
      </c>
      <c r="C8" s="22">
        <f>SUM(C9)</f>
        <v>213921.8</v>
      </c>
      <c r="D8" s="69">
        <f>SUM(C8/B8)</f>
        <v>1.1136830049196969</v>
      </c>
      <c r="E8" s="48"/>
      <c r="F8" s="48"/>
    </row>
    <row r="9" spans="1:4" ht="13.5">
      <c r="A9" s="54" t="s">
        <v>75</v>
      </c>
      <c r="B9" s="21">
        <f>SUM(B10:B12)</f>
        <v>192085</v>
      </c>
      <c r="C9" s="21">
        <f>SUM(C10:C12)</f>
        <v>213921.8</v>
      </c>
      <c r="D9" s="69">
        <f aca="true" t="shared" si="0" ref="D9:D75">SUM(C9/B9)</f>
        <v>1.1136830049196969</v>
      </c>
    </row>
    <row r="10" spans="1:8" ht="65.25" customHeight="1">
      <c r="A10" s="55" t="s">
        <v>9</v>
      </c>
      <c r="B10" s="20">
        <v>189385</v>
      </c>
      <c r="C10" s="23">
        <v>211366.1</v>
      </c>
      <c r="D10" s="70">
        <f t="shared" si="0"/>
        <v>1.1160656863003935</v>
      </c>
      <c r="H10" s="13"/>
    </row>
    <row r="11" spans="1:4" ht="83.25" customHeight="1">
      <c r="A11" s="55" t="s">
        <v>61</v>
      </c>
      <c r="B11" s="20">
        <v>1400</v>
      </c>
      <c r="C11" s="23">
        <v>1375.87</v>
      </c>
      <c r="D11" s="70">
        <f t="shared" si="0"/>
        <v>0.9827642857142856</v>
      </c>
    </row>
    <row r="12" spans="1:4" ht="45.75" customHeight="1">
      <c r="A12" s="55" t="s">
        <v>10</v>
      </c>
      <c r="B12" s="20">
        <v>1300</v>
      </c>
      <c r="C12" s="23">
        <v>1179.83</v>
      </c>
      <c r="D12" s="70">
        <f t="shared" si="0"/>
        <v>0.9075615384615384</v>
      </c>
    </row>
    <row r="13" spans="1:4" ht="19.5" customHeight="1">
      <c r="A13" s="53" t="s">
        <v>64</v>
      </c>
      <c r="B13" s="24">
        <v>6870</v>
      </c>
      <c r="C13" s="25">
        <v>7097.8</v>
      </c>
      <c r="D13" s="69">
        <f t="shared" si="0"/>
        <v>1.0331586608442505</v>
      </c>
    </row>
    <row r="14" spans="1:4" ht="17.25" customHeight="1">
      <c r="A14" s="53" t="s">
        <v>11</v>
      </c>
      <c r="B14" s="21">
        <f>B15+B18+B19</f>
        <v>36850</v>
      </c>
      <c r="C14" s="21">
        <f>C15+C18+C19</f>
        <v>34593.69000000001</v>
      </c>
      <c r="D14" s="69">
        <f t="shared" si="0"/>
        <v>0.9387704206241523</v>
      </c>
    </row>
    <row r="15" spans="1:4" ht="30.75" customHeight="1">
      <c r="A15" s="55" t="s">
        <v>12</v>
      </c>
      <c r="B15" s="20">
        <f>SUM(B16:B17)</f>
        <v>18550</v>
      </c>
      <c r="C15" s="20">
        <f>SUM(C16:C17)</f>
        <v>17781.120000000003</v>
      </c>
      <c r="D15" s="70">
        <f t="shared" si="0"/>
        <v>0.9585509433962266</v>
      </c>
    </row>
    <row r="16" spans="1:4" ht="28.5" customHeight="1">
      <c r="A16" s="55" t="s">
        <v>13</v>
      </c>
      <c r="B16" s="20">
        <v>8500</v>
      </c>
      <c r="C16" s="23">
        <v>8244.19</v>
      </c>
      <c r="D16" s="70">
        <f t="shared" si="0"/>
        <v>0.969904705882353</v>
      </c>
    </row>
    <row r="17" spans="1:4" ht="30" customHeight="1">
      <c r="A17" s="55" t="s">
        <v>99</v>
      </c>
      <c r="B17" s="20">
        <v>10050</v>
      </c>
      <c r="C17" s="23">
        <v>9536.93</v>
      </c>
      <c r="D17" s="70">
        <f t="shared" si="0"/>
        <v>0.9489482587064677</v>
      </c>
    </row>
    <row r="18" spans="1:4" ht="28.5" customHeight="1">
      <c r="A18" s="55" t="s">
        <v>84</v>
      </c>
      <c r="B18" s="20">
        <v>17600</v>
      </c>
      <c r="C18" s="23">
        <v>16199.84</v>
      </c>
      <c r="D18" s="70">
        <f t="shared" si="0"/>
        <v>0.9204454545454546</v>
      </c>
    </row>
    <row r="19" spans="1:4" ht="28.5" customHeight="1">
      <c r="A19" s="55" t="s">
        <v>14</v>
      </c>
      <c r="B19" s="20">
        <v>700</v>
      </c>
      <c r="C19" s="23">
        <v>612.73</v>
      </c>
      <c r="D19" s="70">
        <f t="shared" si="0"/>
        <v>0.8753285714285715</v>
      </c>
    </row>
    <row r="20" spans="1:4" ht="19.5" customHeight="1">
      <c r="A20" s="56" t="s">
        <v>15</v>
      </c>
      <c r="B20" s="21">
        <f>B21+B22+B23</f>
        <v>60100</v>
      </c>
      <c r="C20" s="21">
        <f>C21+C22+C23</f>
        <v>61179.17</v>
      </c>
      <c r="D20" s="69">
        <f t="shared" si="0"/>
        <v>1.0179562396006656</v>
      </c>
    </row>
    <row r="21" spans="1:4" ht="42.75" customHeight="1">
      <c r="A21" s="55" t="s">
        <v>16</v>
      </c>
      <c r="B21" s="20">
        <v>10100</v>
      </c>
      <c r="C21" s="23">
        <v>11183.9</v>
      </c>
      <c r="D21" s="70">
        <f t="shared" si="0"/>
        <v>1.1073168316831683</v>
      </c>
    </row>
    <row r="22" spans="1:4" ht="24" customHeight="1">
      <c r="A22" s="55" t="s">
        <v>17</v>
      </c>
      <c r="B22" s="20">
        <v>32600</v>
      </c>
      <c r="C22" s="23">
        <v>32431.77</v>
      </c>
      <c r="D22" s="70">
        <f t="shared" si="0"/>
        <v>0.9948395705521472</v>
      </c>
    </row>
    <row r="23" spans="1:4" ht="22.5" customHeight="1">
      <c r="A23" s="55" t="s">
        <v>18</v>
      </c>
      <c r="B23" s="20">
        <f>SUM(B24:B25)</f>
        <v>17400</v>
      </c>
      <c r="C23" s="23">
        <f>SUM(C24:C25)</f>
        <v>17563.5</v>
      </c>
      <c r="D23" s="70">
        <f t="shared" si="0"/>
        <v>1.009396551724138</v>
      </c>
    </row>
    <row r="24" spans="1:4" ht="36" customHeight="1">
      <c r="A24" s="55" t="s">
        <v>85</v>
      </c>
      <c r="B24" s="20">
        <v>13700</v>
      </c>
      <c r="C24" s="23">
        <v>13816.38</v>
      </c>
      <c r="D24" s="70">
        <f t="shared" si="0"/>
        <v>1.0084948905109488</v>
      </c>
    </row>
    <row r="25" spans="1:4" ht="33.75" customHeight="1">
      <c r="A25" s="55" t="s">
        <v>86</v>
      </c>
      <c r="B25" s="20">
        <v>3700</v>
      </c>
      <c r="C25" s="23">
        <v>3747.12</v>
      </c>
      <c r="D25" s="70">
        <f t="shared" si="0"/>
        <v>1.012735135135135</v>
      </c>
    </row>
    <row r="26" spans="1:4" ht="19.5" customHeight="1">
      <c r="A26" s="56" t="s">
        <v>19</v>
      </c>
      <c r="B26" s="21">
        <f>SUM(B27:B28)</f>
        <v>4655</v>
      </c>
      <c r="C26" s="22">
        <f>SUM(C27:C28)</f>
        <v>4936.72</v>
      </c>
      <c r="D26" s="69">
        <f t="shared" si="0"/>
        <v>1.0605198711063373</v>
      </c>
    </row>
    <row r="27" spans="1:4" ht="48.75" customHeight="1">
      <c r="A27" s="55" t="s">
        <v>20</v>
      </c>
      <c r="B27" s="20">
        <v>4585</v>
      </c>
      <c r="C27" s="23">
        <v>4878.91</v>
      </c>
      <c r="D27" s="70">
        <f t="shared" si="0"/>
        <v>1.064102508178844</v>
      </c>
    </row>
    <row r="28" spans="1:4" ht="30.75" customHeight="1">
      <c r="A28" s="55" t="s">
        <v>21</v>
      </c>
      <c r="B28" s="20">
        <v>70</v>
      </c>
      <c r="C28" s="23">
        <v>57.81</v>
      </c>
      <c r="D28" s="70">
        <f t="shared" si="0"/>
        <v>0.8258571428571428</v>
      </c>
    </row>
    <row r="29" spans="1:6" ht="33" customHeight="1">
      <c r="A29" s="56" t="s">
        <v>22</v>
      </c>
      <c r="B29" s="21">
        <f>SUM(B30:B33)</f>
        <v>18520</v>
      </c>
      <c r="C29" s="22">
        <f>SUM(C30:C33)</f>
        <v>19160.69</v>
      </c>
      <c r="D29" s="69">
        <f t="shared" si="0"/>
        <v>1.0345944924406048</v>
      </c>
      <c r="E29" s="48"/>
      <c r="F29" s="48"/>
    </row>
    <row r="30" spans="1:6" ht="69.75" customHeight="1">
      <c r="A30" s="55" t="s">
        <v>62</v>
      </c>
      <c r="B30" s="20">
        <v>14500</v>
      </c>
      <c r="C30" s="23">
        <v>15213.5</v>
      </c>
      <c r="D30" s="70">
        <f t="shared" si="0"/>
        <v>1.049206896551724</v>
      </c>
      <c r="F30" s="15"/>
    </row>
    <row r="31" spans="1:4" ht="46.5" customHeight="1">
      <c r="A31" s="55" t="s">
        <v>73</v>
      </c>
      <c r="B31" s="20">
        <v>10</v>
      </c>
      <c r="C31" s="23">
        <v>0</v>
      </c>
      <c r="D31" s="70">
        <f t="shared" si="0"/>
        <v>0</v>
      </c>
    </row>
    <row r="32" spans="1:4" ht="33.75" customHeight="1">
      <c r="A32" s="55" t="s">
        <v>23</v>
      </c>
      <c r="B32" s="20">
        <v>1010</v>
      </c>
      <c r="C32" s="49">
        <v>836.48</v>
      </c>
      <c r="D32" s="70">
        <f t="shared" si="0"/>
        <v>0.8281980198019803</v>
      </c>
    </row>
    <row r="33" spans="1:4" ht="30" customHeight="1">
      <c r="A33" s="55" t="s">
        <v>24</v>
      </c>
      <c r="B33" s="20">
        <v>3000</v>
      </c>
      <c r="C33" s="49">
        <v>3110.71</v>
      </c>
      <c r="D33" s="70">
        <f t="shared" si="0"/>
        <v>1.0369033333333333</v>
      </c>
    </row>
    <row r="34" spans="1:4" ht="19.5" customHeight="1">
      <c r="A34" s="56" t="s">
        <v>25</v>
      </c>
      <c r="B34" s="21">
        <f>SUM(B35)</f>
        <v>2995</v>
      </c>
      <c r="C34" s="22">
        <f>SUM(C35)</f>
        <v>2942.19</v>
      </c>
      <c r="D34" s="69">
        <f t="shared" si="0"/>
        <v>0.9823672787979967</v>
      </c>
    </row>
    <row r="35" spans="1:4" ht="22.5" customHeight="1">
      <c r="A35" s="55" t="s">
        <v>26</v>
      </c>
      <c r="B35" s="26">
        <v>2995</v>
      </c>
      <c r="C35" s="23">
        <v>2942.19</v>
      </c>
      <c r="D35" s="70">
        <f t="shared" si="0"/>
        <v>0.9823672787979967</v>
      </c>
    </row>
    <row r="36" spans="1:4" ht="28.5" customHeight="1">
      <c r="A36" s="57" t="s">
        <v>98</v>
      </c>
      <c r="B36" s="22">
        <f>SUM(B37:B39)</f>
        <v>1030</v>
      </c>
      <c r="C36" s="22">
        <f>SUM(C37:C39)</f>
        <v>1060.64</v>
      </c>
      <c r="D36" s="69">
        <f t="shared" si="0"/>
        <v>1.029747572815534</v>
      </c>
    </row>
    <row r="37" spans="1:4" ht="30" customHeight="1">
      <c r="A37" s="58" t="s">
        <v>97</v>
      </c>
      <c r="B37" s="27">
        <v>120</v>
      </c>
      <c r="C37" s="27">
        <v>105.68</v>
      </c>
      <c r="D37" s="70">
        <f t="shared" si="0"/>
        <v>0.8806666666666667</v>
      </c>
    </row>
    <row r="38" spans="1:4" ht="28.5" customHeight="1">
      <c r="A38" s="58" t="s">
        <v>27</v>
      </c>
      <c r="B38" s="27">
        <v>600</v>
      </c>
      <c r="C38" s="27">
        <v>658.29</v>
      </c>
      <c r="D38" s="70">
        <f t="shared" si="0"/>
        <v>1.0971499999999998</v>
      </c>
    </row>
    <row r="39" spans="1:4" ht="24.75" customHeight="1">
      <c r="A39" s="58" t="s">
        <v>28</v>
      </c>
      <c r="B39" s="28">
        <v>310</v>
      </c>
      <c r="C39" s="23">
        <v>296.67</v>
      </c>
      <c r="D39" s="70">
        <f t="shared" si="0"/>
        <v>0.9570000000000001</v>
      </c>
    </row>
    <row r="40" spans="1:4" ht="24.75" customHeight="1">
      <c r="A40" s="56" t="s">
        <v>29</v>
      </c>
      <c r="B40" s="29">
        <f>SUM(B41:B43)</f>
        <v>2200</v>
      </c>
      <c r="C40" s="29">
        <f>SUM(C41:C43)</f>
        <v>2181.68</v>
      </c>
      <c r="D40" s="69">
        <f t="shared" si="0"/>
        <v>0.9916727272727272</v>
      </c>
    </row>
    <row r="41" spans="1:4" ht="24.75" customHeight="1">
      <c r="A41" s="58" t="s">
        <v>138</v>
      </c>
      <c r="B41" s="28">
        <v>623</v>
      </c>
      <c r="C41" s="28">
        <v>894.6</v>
      </c>
      <c r="D41" s="70">
        <f t="shared" si="0"/>
        <v>1.4359550561797754</v>
      </c>
    </row>
    <row r="42" spans="1:4" ht="69.75" customHeight="1">
      <c r="A42" s="55" t="s">
        <v>63</v>
      </c>
      <c r="B42" s="20">
        <v>577</v>
      </c>
      <c r="C42" s="23">
        <v>312.5</v>
      </c>
      <c r="D42" s="70">
        <f t="shared" si="0"/>
        <v>0.5415944540727903</v>
      </c>
    </row>
    <row r="43" spans="1:4" ht="45.75" customHeight="1">
      <c r="A43" s="55" t="s">
        <v>30</v>
      </c>
      <c r="B43" s="20">
        <v>1000</v>
      </c>
      <c r="C43" s="23">
        <v>974.58</v>
      </c>
      <c r="D43" s="70">
        <f t="shared" si="0"/>
        <v>0.97458</v>
      </c>
    </row>
    <row r="44" spans="1:4" ht="18.75" customHeight="1">
      <c r="A44" s="56" t="s">
        <v>31</v>
      </c>
      <c r="B44" s="21">
        <v>2165</v>
      </c>
      <c r="C44" s="21">
        <v>2614.52</v>
      </c>
      <c r="D44" s="69">
        <f t="shared" si="0"/>
        <v>1.2076304849884527</v>
      </c>
    </row>
    <row r="45" spans="1:4" ht="16.5" customHeight="1">
      <c r="A45" s="56" t="s">
        <v>32</v>
      </c>
      <c r="B45" s="21">
        <f>SUM(B46:B47)</f>
        <v>160</v>
      </c>
      <c r="C45" s="21">
        <f>SUM(C46:C47)</f>
        <v>95.43</v>
      </c>
      <c r="D45" s="69">
        <f t="shared" si="0"/>
        <v>0.5964375000000001</v>
      </c>
    </row>
    <row r="46" spans="1:4" ht="21" customHeight="1" hidden="1">
      <c r="A46" s="55" t="s">
        <v>74</v>
      </c>
      <c r="B46" s="20">
        <v>0</v>
      </c>
      <c r="C46" s="23">
        <v>0</v>
      </c>
      <c r="D46" s="69" t="e">
        <f t="shared" si="0"/>
        <v>#DIV/0!</v>
      </c>
    </row>
    <row r="47" spans="1:4" ht="21" customHeight="1">
      <c r="A47" s="55" t="s">
        <v>33</v>
      </c>
      <c r="B47" s="20">
        <v>160</v>
      </c>
      <c r="C47" s="23">
        <v>95.43</v>
      </c>
      <c r="D47" s="70">
        <f t="shared" si="0"/>
        <v>0.5964375000000001</v>
      </c>
    </row>
    <row r="48" spans="1:6" s="8" customFormat="1" ht="24.75" customHeight="1">
      <c r="A48" s="73" t="s">
        <v>34</v>
      </c>
      <c r="B48" s="30">
        <f>SUM(B8+B13+B14+B20+B26+B29+B34+B36+B40+B44+B45)</f>
        <v>327630</v>
      </c>
      <c r="C48" s="30">
        <f>SUM(C8+C13+C14+C20+C26+C29+C34+C36+C40+C44+C45)</f>
        <v>349784.32999999996</v>
      </c>
      <c r="D48" s="72">
        <f t="shared" si="0"/>
        <v>1.0676199676464302</v>
      </c>
      <c r="E48" s="47"/>
      <c r="F48" s="47"/>
    </row>
    <row r="49" spans="1:6" s="8" customFormat="1" ht="38.25" customHeight="1">
      <c r="A49" s="58" t="s">
        <v>123</v>
      </c>
      <c r="B49" s="52">
        <v>64093.25</v>
      </c>
      <c r="C49" s="52">
        <v>41154.74</v>
      </c>
      <c r="D49" s="70">
        <f t="shared" si="0"/>
        <v>0.6421072421822891</v>
      </c>
      <c r="E49" s="47"/>
      <c r="F49" s="47"/>
    </row>
    <row r="50" spans="1:4" ht="30.75" customHeight="1">
      <c r="A50" s="55" t="s">
        <v>89</v>
      </c>
      <c r="B50" s="20">
        <v>78385</v>
      </c>
      <c r="C50" s="20">
        <v>78385</v>
      </c>
      <c r="D50" s="70">
        <f t="shared" si="0"/>
        <v>1</v>
      </c>
    </row>
    <row r="51" spans="1:4" ht="51.75" customHeight="1">
      <c r="A51" s="55" t="s">
        <v>126</v>
      </c>
      <c r="B51" s="20">
        <v>15548.33</v>
      </c>
      <c r="C51" s="20">
        <v>11061.42</v>
      </c>
      <c r="D51" s="70">
        <f t="shared" si="0"/>
        <v>0.7114217411130327</v>
      </c>
    </row>
    <row r="52" spans="1:4" ht="33" customHeight="1">
      <c r="A52" s="55" t="s">
        <v>127</v>
      </c>
      <c r="B52" s="20">
        <v>5690.7</v>
      </c>
      <c r="C52" s="20">
        <v>5638.76</v>
      </c>
      <c r="D52" s="70">
        <f t="shared" si="0"/>
        <v>0.9908728275959021</v>
      </c>
    </row>
    <row r="53" spans="1:4" ht="28.5" customHeight="1">
      <c r="A53" s="55" t="s">
        <v>119</v>
      </c>
      <c r="B53" s="20">
        <v>154795.78</v>
      </c>
      <c r="C53" s="20">
        <v>154795.78</v>
      </c>
      <c r="D53" s="70">
        <f t="shared" si="0"/>
        <v>1</v>
      </c>
    </row>
    <row r="54" spans="1:4" ht="116.25" customHeight="1">
      <c r="A54" s="75" t="s">
        <v>144</v>
      </c>
      <c r="B54" s="20">
        <v>862.73</v>
      </c>
      <c r="C54" s="20">
        <v>862.73</v>
      </c>
      <c r="D54" s="70">
        <f t="shared" si="0"/>
        <v>1</v>
      </c>
    </row>
    <row r="55" spans="1:4" ht="72.75" customHeight="1">
      <c r="A55" s="55" t="s">
        <v>145</v>
      </c>
      <c r="B55" s="20">
        <v>2021.36</v>
      </c>
      <c r="C55" s="20">
        <v>2021.3</v>
      </c>
      <c r="D55" s="70">
        <f t="shared" si="0"/>
        <v>0.9999703170142874</v>
      </c>
    </row>
    <row r="56" spans="1:4" ht="46.5" customHeight="1">
      <c r="A56" s="55" t="s">
        <v>114</v>
      </c>
      <c r="B56" s="20">
        <v>1420.46</v>
      </c>
      <c r="C56" s="20">
        <v>1392.1</v>
      </c>
      <c r="D56" s="70">
        <f t="shared" si="0"/>
        <v>0.9800346366669951</v>
      </c>
    </row>
    <row r="57" spans="1:4" ht="46.5" customHeight="1">
      <c r="A57" s="55" t="s">
        <v>130</v>
      </c>
      <c r="B57" s="20">
        <v>1832.14</v>
      </c>
      <c r="C57" s="20">
        <v>1832.14</v>
      </c>
      <c r="D57" s="70">
        <f t="shared" si="0"/>
        <v>1</v>
      </c>
    </row>
    <row r="58" spans="1:4" ht="33.75" customHeight="1">
      <c r="A58" s="55" t="s">
        <v>115</v>
      </c>
      <c r="B58" s="50">
        <v>7598.68</v>
      </c>
      <c r="C58" s="20">
        <v>7598.68</v>
      </c>
      <c r="D58" s="70">
        <f t="shared" si="0"/>
        <v>1</v>
      </c>
    </row>
    <row r="59" spans="1:4" s="13" customFormat="1" ht="95.25" customHeight="1">
      <c r="A59" s="51" t="s">
        <v>139</v>
      </c>
      <c r="B59" s="50">
        <v>9087.03</v>
      </c>
      <c r="C59" s="20">
        <v>9057.43</v>
      </c>
      <c r="D59" s="70">
        <f t="shared" si="0"/>
        <v>0.9967426100717176</v>
      </c>
    </row>
    <row r="60" spans="1:4" s="13" customFormat="1" ht="73.5" customHeight="1">
      <c r="A60" s="51" t="s">
        <v>140</v>
      </c>
      <c r="B60" s="50">
        <v>156</v>
      </c>
      <c r="C60" s="20">
        <v>155.34</v>
      </c>
      <c r="D60" s="70">
        <f t="shared" si="0"/>
        <v>0.9957692307692307</v>
      </c>
    </row>
    <row r="61" spans="1:4" s="13" customFormat="1" ht="33" customHeight="1">
      <c r="A61" s="51" t="s">
        <v>136</v>
      </c>
      <c r="B61" s="50">
        <v>80.99</v>
      </c>
      <c r="C61" s="20">
        <v>80.99</v>
      </c>
      <c r="D61" s="70">
        <f t="shared" si="0"/>
        <v>1</v>
      </c>
    </row>
    <row r="62" spans="1:4" ht="28.5" customHeight="1">
      <c r="A62" s="55" t="s">
        <v>104</v>
      </c>
      <c r="B62" s="20">
        <v>117.19</v>
      </c>
      <c r="C62" s="20">
        <v>117.19</v>
      </c>
      <c r="D62" s="70">
        <f t="shared" si="0"/>
        <v>1</v>
      </c>
    </row>
    <row r="63" spans="1:4" ht="28.5" customHeight="1">
      <c r="A63" s="51" t="s">
        <v>72</v>
      </c>
      <c r="B63" s="20">
        <v>178.6</v>
      </c>
      <c r="C63" s="20">
        <v>178.6</v>
      </c>
      <c r="D63" s="70">
        <f t="shared" si="0"/>
        <v>1</v>
      </c>
    </row>
    <row r="64" spans="1:4" s="13" customFormat="1" ht="32.25" customHeight="1">
      <c r="A64" s="51" t="s">
        <v>116</v>
      </c>
      <c r="B64" s="20">
        <v>829.75</v>
      </c>
      <c r="C64" s="20">
        <v>829.75</v>
      </c>
      <c r="D64" s="70">
        <f t="shared" si="0"/>
        <v>1</v>
      </c>
    </row>
    <row r="65" spans="1:4" s="13" customFormat="1" ht="30.75" customHeight="1">
      <c r="A65" s="51" t="s">
        <v>116</v>
      </c>
      <c r="B65" s="20">
        <v>8321.81</v>
      </c>
      <c r="C65" s="20">
        <v>8206.72</v>
      </c>
      <c r="D65" s="70">
        <f t="shared" si="0"/>
        <v>0.9861700759810667</v>
      </c>
    </row>
    <row r="66" spans="1:4" s="13" customFormat="1" ht="22.5" customHeight="1">
      <c r="A66" s="51" t="s">
        <v>105</v>
      </c>
      <c r="B66" s="20">
        <v>13718.53</v>
      </c>
      <c r="C66" s="20">
        <v>12475.15</v>
      </c>
      <c r="D66" s="70">
        <f t="shared" si="0"/>
        <v>0.9093649246675846</v>
      </c>
    </row>
    <row r="67" spans="1:4" s="13" customFormat="1" ht="27" customHeight="1">
      <c r="A67" s="51" t="s">
        <v>117</v>
      </c>
      <c r="B67" s="20">
        <v>37900</v>
      </c>
      <c r="C67" s="20">
        <v>37900</v>
      </c>
      <c r="D67" s="70">
        <f t="shared" si="0"/>
        <v>1</v>
      </c>
    </row>
    <row r="68" spans="1:4" s="13" customFormat="1" ht="29.25" customHeight="1">
      <c r="A68" s="51" t="s">
        <v>118</v>
      </c>
      <c r="B68" s="20">
        <v>1545.45</v>
      </c>
      <c r="C68" s="20">
        <v>1279.96</v>
      </c>
      <c r="D68" s="70">
        <f t="shared" si="0"/>
        <v>0.8282118476819049</v>
      </c>
    </row>
    <row r="69" spans="1:4" s="13" customFormat="1" ht="42" customHeight="1">
      <c r="A69" s="51" t="s">
        <v>100</v>
      </c>
      <c r="B69" s="20">
        <v>5674</v>
      </c>
      <c r="C69" s="20">
        <v>5674</v>
      </c>
      <c r="D69" s="70">
        <f t="shared" si="0"/>
        <v>1</v>
      </c>
    </row>
    <row r="70" spans="1:4" s="13" customFormat="1" ht="45" customHeight="1">
      <c r="A70" s="51" t="s">
        <v>131</v>
      </c>
      <c r="B70" s="20">
        <v>7979.53</v>
      </c>
      <c r="C70" s="20">
        <v>6441.68</v>
      </c>
      <c r="D70" s="70">
        <f t="shared" si="0"/>
        <v>0.8072756164836776</v>
      </c>
    </row>
    <row r="71" spans="1:4" s="13" customFormat="1" ht="97.5" customHeight="1">
      <c r="A71" s="51" t="s">
        <v>128</v>
      </c>
      <c r="B71" s="20">
        <v>2685.98</v>
      </c>
      <c r="C71" s="20">
        <v>2567.18</v>
      </c>
      <c r="D71" s="70">
        <f t="shared" si="0"/>
        <v>0.9557703333606355</v>
      </c>
    </row>
    <row r="72" spans="1:4" s="13" customFormat="1" ht="84" customHeight="1">
      <c r="A72" s="51" t="s">
        <v>141</v>
      </c>
      <c r="B72" s="20">
        <v>5297</v>
      </c>
      <c r="C72" s="20">
        <v>5297</v>
      </c>
      <c r="D72" s="70">
        <f t="shared" si="0"/>
        <v>1</v>
      </c>
    </row>
    <row r="73" spans="1:4" s="13" customFormat="1" ht="28.5" customHeight="1">
      <c r="A73" s="55" t="s">
        <v>129</v>
      </c>
      <c r="B73" s="20">
        <v>33535.53</v>
      </c>
      <c r="C73" s="20">
        <v>33535.53</v>
      </c>
      <c r="D73" s="70">
        <f t="shared" si="0"/>
        <v>1</v>
      </c>
    </row>
    <row r="74" spans="1:4" s="13" customFormat="1" ht="28.5" customHeight="1">
      <c r="A74" s="55" t="s">
        <v>146</v>
      </c>
      <c r="B74" s="20">
        <v>8249.9</v>
      </c>
      <c r="C74" s="20">
        <v>4835.28</v>
      </c>
      <c r="D74" s="70">
        <f t="shared" si="0"/>
        <v>0.5861016497169662</v>
      </c>
    </row>
    <row r="75" spans="1:4" s="13" customFormat="1" ht="60" customHeight="1">
      <c r="A75" s="51" t="s">
        <v>106</v>
      </c>
      <c r="B75" s="20">
        <v>1610.8</v>
      </c>
      <c r="C75" s="20">
        <v>1610.8</v>
      </c>
      <c r="D75" s="70">
        <f t="shared" si="0"/>
        <v>1</v>
      </c>
    </row>
    <row r="76" spans="1:4" s="13" customFormat="1" ht="36.75" customHeight="1">
      <c r="A76" s="51" t="s">
        <v>101</v>
      </c>
      <c r="B76" s="20">
        <v>32.7</v>
      </c>
      <c r="C76" s="20">
        <v>32.7</v>
      </c>
      <c r="D76" s="70">
        <f aca="true" t="shared" si="1" ref="D76:D139">SUM(C76/B76)</f>
        <v>1</v>
      </c>
    </row>
    <row r="77" spans="1:4" s="13" customFormat="1" ht="31.5" customHeight="1">
      <c r="A77" s="51" t="s">
        <v>120</v>
      </c>
      <c r="B77" s="20">
        <v>9.49</v>
      </c>
      <c r="C77" s="20">
        <v>9.49</v>
      </c>
      <c r="D77" s="70">
        <f t="shared" si="1"/>
        <v>1</v>
      </c>
    </row>
    <row r="78" spans="1:4" s="13" customFormat="1" ht="42" customHeight="1">
      <c r="A78" s="76" t="s">
        <v>107</v>
      </c>
      <c r="B78" s="20">
        <v>1300.41</v>
      </c>
      <c r="C78" s="20">
        <v>1300.41</v>
      </c>
      <c r="D78" s="70">
        <f t="shared" si="1"/>
        <v>1</v>
      </c>
    </row>
    <row r="79" spans="1:4" s="13" customFormat="1" ht="32.25" customHeight="1">
      <c r="A79" s="51" t="s">
        <v>108</v>
      </c>
      <c r="B79" s="20">
        <v>2581.91</v>
      </c>
      <c r="C79" s="20">
        <v>2581.91</v>
      </c>
      <c r="D79" s="70">
        <f t="shared" si="1"/>
        <v>1</v>
      </c>
    </row>
    <row r="80" spans="1:4" s="13" customFormat="1" ht="45" customHeight="1">
      <c r="A80" s="76" t="s">
        <v>109</v>
      </c>
      <c r="B80" s="20">
        <v>2836.34</v>
      </c>
      <c r="C80" s="20">
        <v>2836.34</v>
      </c>
      <c r="D80" s="70">
        <f t="shared" si="1"/>
        <v>1</v>
      </c>
    </row>
    <row r="81" spans="1:4" s="13" customFormat="1" ht="33" customHeight="1">
      <c r="A81" s="51" t="s">
        <v>66</v>
      </c>
      <c r="B81" s="20">
        <v>964</v>
      </c>
      <c r="C81" s="20">
        <v>964</v>
      </c>
      <c r="D81" s="70">
        <f t="shared" si="1"/>
        <v>1</v>
      </c>
    </row>
    <row r="82" spans="1:4" s="13" customFormat="1" ht="51" customHeight="1">
      <c r="A82" s="51" t="s">
        <v>90</v>
      </c>
      <c r="B82" s="20">
        <v>0.22</v>
      </c>
      <c r="C82" s="20">
        <v>0.22</v>
      </c>
      <c r="D82" s="70">
        <f t="shared" si="1"/>
        <v>1</v>
      </c>
    </row>
    <row r="83" spans="1:4" s="13" customFormat="1" ht="29.25" customHeight="1">
      <c r="A83" s="51" t="s">
        <v>65</v>
      </c>
      <c r="B83" s="20">
        <v>9648.11</v>
      </c>
      <c r="C83" s="20">
        <v>9648.11</v>
      </c>
      <c r="D83" s="70">
        <f t="shared" si="1"/>
        <v>1</v>
      </c>
    </row>
    <row r="84" spans="1:4" s="13" customFormat="1" ht="116.25" customHeight="1">
      <c r="A84" s="51" t="s">
        <v>133</v>
      </c>
      <c r="B84" s="20">
        <v>117650.09</v>
      </c>
      <c r="C84" s="20">
        <v>117650.09</v>
      </c>
      <c r="D84" s="70">
        <f t="shared" si="1"/>
        <v>1</v>
      </c>
    </row>
    <row r="85" spans="1:4" s="13" customFormat="1" ht="104.25" customHeight="1">
      <c r="A85" s="51" t="s">
        <v>134</v>
      </c>
      <c r="B85" s="20">
        <v>178941.46</v>
      </c>
      <c r="C85" s="20">
        <v>178941.46</v>
      </c>
      <c r="D85" s="70">
        <f t="shared" si="1"/>
        <v>1</v>
      </c>
    </row>
    <row r="86" spans="1:4" s="13" customFormat="1" ht="40.5" customHeight="1">
      <c r="A86" s="51" t="s">
        <v>110</v>
      </c>
      <c r="B86" s="20">
        <v>1781.58</v>
      </c>
      <c r="C86" s="20">
        <v>1551.28</v>
      </c>
      <c r="D86" s="70">
        <f t="shared" si="1"/>
        <v>0.8707327203942568</v>
      </c>
    </row>
    <row r="87" spans="1:4" s="13" customFormat="1" ht="45" customHeight="1">
      <c r="A87" s="51" t="s">
        <v>121</v>
      </c>
      <c r="B87" s="20">
        <v>3592.09</v>
      </c>
      <c r="C87" s="20">
        <v>3591.39</v>
      </c>
      <c r="D87" s="70">
        <f t="shared" si="1"/>
        <v>0.9998051273770979</v>
      </c>
    </row>
    <row r="88" spans="1:4" s="13" customFormat="1" ht="57" customHeight="1">
      <c r="A88" s="51" t="s">
        <v>111</v>
      </c>
      <c r="B88" s="20">
        <v>13832.97</v>
      </c>
      <c r="C88" s="20">
        <v>13074.79</v>
      </c>
      <c r="D88" s="70">
        <f t="shared" si="1"/>
        <v>0.9451903676506204</v>
      </c>
    </row>
    <row r="89" spans="1:4" s="13" customFormat="1" ht="64.5" customHeight="1">
      <c r="A89" s="51" t="s">
        <v>112</v>
      </c>
      <c r="B89" s="20">
        <v>20696.82</v>
      </c>
      <c r="C89" s="20">
        <v>19654.41</v>
      </c>
      <c r="D89" s="70">
        <f t="shared" si="1"/>
        <v>0.9496342916448034</v>
      </c>
    </row>
    <row r="90" spans="1:4" s="13" customFormat="1" ht="47.25" customHeight="1">
      <c r="A90" s="51" t="s">
        <v>132</v>
      </c>
      <c r="B90" s="20">
        <v>4244.52</v>
      </c>
      <c r="C90" s="20">
        <v>4050.59</v>
      </c>
      <c r="D90" s="70">
        <f t="shared" si="1"/>
        <v>0.9543104991848312</v>
      </c>
    </row>
    <row r="91" spans="1:4" s="13" customFormat="1" ht="141" customHeight="1">
      <c r="A91" s="51" t="s">
        <v>142</v>
      </c>
      <c r="B91" s="20">
        <v>36.07</v>
      </c>
      <c r="C91" s="20">
        <v>36.07</v>
      </c>
      <c r="D91" s="70">
        <f t="shared" si="1"/>
        <v>1</v>
      </c>
    </row>
    <row r="92" spans="1:4" s="13" customFormat="1" ht="90" customHeight="1">
      <c r="A92" s="51" t="s">
        <v>143</v>
      </c>
      <c r="B92" s="20">
        <v>10860</v>
      </c>
      <c r="C92" s="20">
        <v>10860</v>
      </c>
      <c r="D92" s="70">
        <f t="shared" si="1"/>
        <v>1</v>
      </c>
    </row>
    <row r="93" spans="1:4" s="13" customFormat="1" ht="18.75" customHeight="1">
      <c r="A93" s="53" t="s">
        <v>35</v>
      </c>
      <c r="B93" s="31">
        <f>SUM(B50:B92)</f>
        <v>774132.0499999998</v>
      </c>
      <c r="C93" s="31">
        <f>SUM(C50:C92)</f>
        <v>760613.77</v>
      </c>
      <c r="D93" s="69">
        <f t="shared" si="1"/>
        <v>0.9825375011924647</v>
      </c>
    </row>
    <row r="94" spans="1:4" s="13" customFormat="1" ht="33" customHeight="1">
      <c r="A94" s="55" t="s">
        <v>135</v>
      </c>
      <c r="B94" s="20">
        <v>702.97</v>
      </c>
      <c r="C94" s="20">
        <v>702.97</v>
      </c>
      <c r="D94" s="70">
        <f t="shared" si="1"/>
        <v>1</v>
      </c>
    </row>
    <row r="95" spans="1:4" s="13" customFormat="1" ht="33" customHeight="1">
      <c r="A95" s="55" t="s">
        <v>122</v>
      </c>
      <c r="B95" s="20"/>
      <c r="C95" s="20">
        <v>-116.52</v>
      </c>
      <c r="D95" s="70"/>
    </row>
    <row r="96" spans="1:4" s="13" customFormat="1" ht="19.5" customHeight="1">
      <c r="A96" s="59" t="s">
        <v>36</v>
      </c>
      <c r="B96" s="32">
        <f>SUM(B48+B49+B93+B94+B95)</f>
        <v>1166558.2699999998</v>
      </c>
      <c r="C96" s="32">
        <f>SUM(C48+C49+C93+C94+C95)</f>
        <v>1152139.2899999998</v>
      </c>
      <c r="D96" s="71">
        <f t="shared" si="1"/>
        <v>0.9876397258749878</v>
      </c>
    </row>
    <row r="97" spans="1:4" s="13" customFormat="1" ht="21" customHeight="1">
      <c r="A97" s="60" t="s">
        <v>37</v>
      </c>
      <c r="B97" s="20"/>
      <c r="C97" s="33"/>
      <c r="D97" s="69"/>
    </row>
    <row r="98" spans="1:4" s="13" customFormat="1" ht="21" customHeight="1">
      <c r="A98" s="61" t="s">
        <v>38</v>
      </c>
      <c r="B98" s="21">
        <f>SUM(B99:B105)</f>
        <v>133208.64</v>
      </c>
      <c r="C98" s="22">
        <f>SUM(C99:C105)</f>
        <v>111732.9</v>
      </c>
      <c r="D98" s="69">
        <f t="shared" si="1"/>
        <v>0.8387811781578131</v>
      </c>
    </row>
    <row r="99" spans="1:4" s="13" customFormat="1" ht="28.5" customHeight="1">
      <c r="A99" s="62" t="s">
        <v>67</v>
      </c>
      <c r="B99" s="20">
        <v>1772.82</v>
      </c>
      <c r="C99" s="23">
        <v>1772.82</v>
      </c>
      <c r="D99" s="70">
        <f t="shared" si="1"/>
        <v>1</v>
      </c>
    </row>
    <row r="100" spans="1:4" s="13" customFormat="1" ht="19.5" customHeight="1">
      <c r="A100" s="55" t="s">
        <v>69</v>
      </c>
      <c r="B100" s="34">
        <v>5573.4</v>
      </c>
      <c r="C100" s="23">
        <v>4959.37</v>
      </c>
      <c r="D100" s="70">
        <f t="shared" si="1"/>
        <v>0.8898284709513045</v>
      </c>
    </row>
    <row r="101" spans="1:4" s="13" customFormat="1" ht="19.5" customHeight="1">
      <c r="A101" s="55" t="s">
        <v>68</v>
      </c>
      <c r="B101" s="35">
        <v>78758.78</v>
      </c>
      <c r="C101" s="23">
        <v>69852.8</v>
      </c>
      <c r="D101" s="70">
        <f t="shared" si="1"/>
        <v>0.8869207979097696</v>
      </c>
    </row>
    <row r="102" spans="1:4" s="13" customFormat="1" ht="19.5" customHeight="1">
      <c r="A102" s="55" t="s">
        <v>102</v>
      </c>
      <c r="B102" s="35">
        <v>32.7</v>
      </c>
      <c r="C102" s="23">
        <v>32.7</v>
      </c>
      <c r="D102" s="70">
        <f t="shared" si="1"/>
        <v>1</v>
      </c>
    </row>
    <row r="103" spans="1:4" s="13" customFormat="1" ht="19.5" customHeight="1">
      <c r="A103" s="55" t="s">
        <v>124</v>
      </c>
      <c r="B103" s="35">
        <v>3110</v>
      </c>
      <c r="C103" s="23">
        <v>3110</v>
      </c>
      <c r="D103" s="70">
        <f t="shared" si="1"/>
        <v>1</v>
      </c>
    </row>
    <row r="104" spans="1:4" s="13" customFormat="1" ht="19.5" customHeight="1">
      <c r="A104" s="54" t="s">
        <v>70</v>
      </c>
      <c r="B104" s="36">
        <v>5300</v>
      </c>
      <c r="C104" s="23">
        <v>0</v>
      </c>
      <c r="D104" s="70">
        <f t="shared" si="1"/>
        <v>0</v>
      </c>
    </row>
    <row r="105" spans="1:4" s="13" customFormat="1" ht="19.5" customHeight="1">
      <c r="A105" s="54" t="s">
        <v>71</v>
      </c>
      <c r="B105" s="36">
        <v>38660.94</v>
      </c>
      <c r="C105" s="23">
        <v>32005.21</v>
      </c>
      <c r="D105" s="70">
        <f t="shared" si="1"/>
        <v>0.8278435547609551</v>
      </c>
    </row>
    <row r="106" spans="1:4" s="13" customFormat="1" ht="21.75" customHeight="1">
      <c r="A106" s="61" t="s">
        <v>91</v>
      </c>
      <c r="B106" s="21">
        <f>SUM(B107:B107)</f>
        <v>218.1</v>
      </c>
      <c r="C106" s="22">
        <f>SUM(C107:C107)</f>
        <v>218.1</v>
      </c>
      <c r="D106" s="69">
        <f t="shared" si="1"/>
        <v>1</v>
      </c>
    </row>
    <row r="107" spans="1:4" s="13" customFormat="1" ht="19.5" customHeight="1">
      <c r="A107" s="54" t="s">
        <v>92</v>
      </c>
      <c r="B107" s="36">
        <v>218.1</v>
      </c>
      <c r="C107" s="23">
        <v>218.1</v>
      </c>
      <c r="D107" s="70">
        <f t="shared" si="1"/>
        <v>1</v>
      </c>
    </row>
    <row r="108" spans="1:4" s="13" customFormat="1" ht="24.75" customHeight="1">
      <c r="A108" s="61" t="s">
        <v>39</v>
      </c>
      <c r="B108" s="21">
        <f>SUM(B109:B109)</f>
        <v>633</v>
      </c>
      <c r="C108" s="22">
        <f>SUM(C109:C109)</f>
        <v>604.79</v>
      </c>
      <c r="D108" s="69">
        <f t="shared" si="1"/>
        <v>0.955434439178515</v>
      </c>
    </row>
    <row r="109" spans="1:4" s="13" customFormat="1" ht="29.25" customHeight="1">
      <c r="A109" s="55" t="s">
        <v>40</v>
      </c>
      <c r="B109" s="35">
        <v>633</v>
      </c>
      <c r="C109" s="23">
        <v>604.79</v>
      </c>
      <c r="D109" s="70">
        <f t="shared" si="1"/>
        <v>0.955434439178515</v>
      </c>
    </row>
    <row r="110" spans="1:4" s="13" customFormat="1" ht="21" customHeight="1">
      <c r="A110" s="61" t="s">
        <v>41</v>
      </c>
      <c r="B110" s="21">
        <f>SUM(B111:B113)</f>
        <v>35172.659999999996</v>
      </c>
      <c r="C110" s="21">
        <f>SUM(C111:C113)</f>
        <v>30046.160000000003</v>
      </c>
      <c r="D110" s="69">
        <f t="shared" si="1"/>
        <v>0.854247588894329</v>
      </c>
    </row>
    <row r="111" spans="1:4" s="13" customFormat="1" ht="21" customHeight="1">
      <c r="A111" s="63" t="s">
        <v>103</v>
      </c>
      <c r="B111" s="37">
        <v>3709.49</v>
      </c>
      <c r="C111" s="27">
        <v>3182.26</v>
      </c>
      <c r="D111" s="70">
        <f t="shared" si="1"/>
        <v>0.8578699497774628</v>
      </c>
    </row>
    <row r="112" spans="1:4" s="13" customFormat="1" ht="21" customHeight="1">
      <c r="A112" s="64" t="s">
        <v>42</v>
      </c>
      <c r="B112" s="37">
        <v>30546.67</v>
      </c>
      <c r="C112" s="27">
        <v>26001.97</v>
      </c>
      <c r="D112" s="70">
        <f t="shared" si="1"/>
        <v>0.8512210987318749</v>
      </c>
    </row>
    <row r="113" spans="1:4" s="13" customFormat="1" ht="18.75" customHeight="1">
      <c r="A113" s="55" t="s">
        <v>43</v>
      </c>
      <c r="B113" s="20">
        <v>916.5</v>
      </c>
      <c r="C113" s="23">
        <v>861.93</v>
      </c>
      <c r="D113" s="70">
        <f t="shared" si="1"/>
        <v>0.9404582651391161</v>
      </c>
    </row>
    <row r="114" spans="1:4" s="13" customFormat="1" ht="21" customHeight="1">
      <c r="A114" s="61" t="s">
        <v>44</v>
      </c>
      <c r="B114" s="21">
        <f>SUM(B115:B118)</f>
        <v>418200.36</v>
      </c>
      <c r="C114" s="22">
        <f>SUM(C115:C118)</f>
        <v>373324.63</v>
      </c>
      <c r="D114" s="69">
        <f t="shared" si="1"/>
        <v>0.8926932296280186</v>
      </c>
    </row>
    <row r="115" spans="1:4" s="13" customFormat="1" ht="18" customHeight="1">
      <c r="A115" s="54" t="s">
        <v>45</v>
      </c>
      <c r="B115" s="38">
        <v>218574.33</v>
      </c>
      <c r="C115" s="23">
        <v>215544.76</v>
      </c>
      <c r="D115" s="70">
        <f t="shared" si="1"/>
        <v>0.9861394062148104</v>
      </c>
    </row>
    <row r="116" spans="1:4" s="13" customFormat="1" ht="18" customHeight="1">
      <c r="A116" s="65" t="s">
        <v>96</v>
      </c>
      <c r="B116" s="38">
        <v>47338.88</v>
      </c>
      <c r="C116" s="23">
        <v>46005.83</v>
      </c>
      <c r="D116" s="70">
        <f t="shared" si="1"/>
        <v>0.9718402716752066</v>
      </c>
    </row>
    <row r="117" spans="1:4" s="13" customFormat="1" ht="18.75" customHeight="1">
      <c r="A117" s="65" t="s">
        <v>46</v>
      </c>
      <c r="B117" s="23">
        <v>125203.16</v>
      </c>
      <c r="C117" s="23">
        <v>89898</v>
      </c>
      <c r="D117" s="70">
        <f t="shared" si="1"/>
        <v>0.7180170212956286</v>
      </c>
    </row>
    <row r="118" spans="1:4" s="13" customFormat="1" ht="18.75" customHeight="1">
      <c r="A118" s="55" t="s">
        <v>47</v>
      </c>
      <c r="B118" s="23">
        <v>27083.99</v>
      </c>
      <c r="C118" s="23">
        <v>21876.04</v>
      </c>
      <c r="D118" s="70">
        <f t="shared" si="1"/>
        <v>0.8077111238041367</v>
      </c>
    </row>
    <row r="119" spans="1:4" s="13" customFormat="1" ht="18.75" customHeight="1">
      <c r="A119" s="66" t="s">
        <v>87</v>
      </c>
      <c r="B119" s="25">
        <f>SUM(B120)</f>
        <v>893.02</v>
      </c>
      <c r="C119" s="25">
        <f>SUM(C120)</f>
        <v>892.09</v>
      </c>
      <c r="D119" s="69">
        <f t="shared" si="1"/>
        <v>0.9989585899531926</v>
      </c>
    </row>
    <row r="120" spans="1:4" s="13" customFormat="1" ht="18.75" customHeight="1">
      <c r="A120" s="55" t="s">
        <v>88</v>
      </c>
      <c r="B120" s="23">
        <v>893.02</v>
      </c>
      <c r="C120" s="23">
        <v>892.09</v>
      </c>
      <c r="D120" s="70">
        <f t="shared" si="1"/>
        <v>0.9989585899531926</v>
      </c>
    </row>
    <row r="121" spans="1:4" s="13" customFormat="1" ht="18.75" customHeight="1">
      <c r="A121" s="67" t="s">
        <v>48</v>
      </c>
      <c r="B121" s="21">
        <f>SUM(B122:B126)</f>
        <v>504819.81</v>
      </c>
      <c r="C121" s="22">
        <f>SUM(C122:C126)</f>
        <v>465014.88</v>
      </c>
      <c r="D121" s="69">
        <f t="shared" si="1"/>
        <v>0.9211502218979878</v>
      </c>
    </row>
    <row r="122" spans="1:4" s="13" customFormat="1" ht="18.75" customHeight="1">
      <c r="A122" s="54" t="s">
        <v>76</v>
      </c>
      <c r="B122" s="39">
        <v>162755.75</v>
      </c>
      <c r="C122" s="23">
        <v>161409.28</v>
      </c>
      <c r="D122" s="70">
        <f t="shared" si="1"/>
        <v>0.9917270511180096</v>
      </c>
    </row>
    <row r="123" spans="1:4" s="13" customFormat="1" ht="18.75" customHeight="1">
      <c r="A123" s="54" t="s">
        <v>77</v>
      </c>
      <c r="B123" s="39">
        <v>291306.6</v>
      </c>
      <c r="C123" s="23">
        <v>254640.69</v>
      </c>
      <c r="D123" s="70">
        <f t="shared" si="1"/>
        <v>0.8741329238678424</v>
      </c>
    </row>
    <row r="124" spans="1:4" s="13" customFormat="1" ht="18.75" customHeight="1">
      <c r="A124" s="54" t="s">
        <v>93</v>
      </c>
      <c r="B124" s="39">
        <v>42842.66</v>
      </c>
      <c r="C124" s="23">
        <v>41974.87</v>
      </c>
      <c r="D124" s="70">
        <f t="shared" si="1"/>
        <v>0.9797447217329642</v>
      </c>
    </row>
    <row r="125" spans="1:4" s="13" customFormat="1" ht="18.75" customHeight="1">
      <c r="A125" s="54" t="s">
        <v>94</v>
      </c>
      <c r="B125" s="39">
        <v>7464.8</v>
      </c>
      <c r="C125" s="23">
        <v>6616.01</v>
      </c>
      <c r="D125" s="70">
        <f t="shared" si="1"/>
        <v>0.8862943414425035</v>
      </c>
    </row>
    <row r="126" spans="1:4" s="13" customFormat="1" ht="18.75" customHeight="1">
      <c r="A126" s="54" t="s">
        <v>78</v>
      </c>
      <c r="B126" s="39">
        <v>450</v>
      </c>
      <c r="C126" s="23">
        <v>374.03</v>
      </c>
      <c r="D126" s="70">
        <f t="shared" si="1"/>
        <v>0.8311777777777777</v>
      </c>
    </row>
    <row r="127" spans="1:4" s="13" customFormat="1" ht="20.25" customHeight="1">
      <c r="A127" s="61" t="s">
        <v>49</v>
      </c>
      <c r="B127" s="21">
        <f>SUM(B128:B129)</f>
        <v>92238.89</v>
      </c>
      <c r="C127" s="22">
        <f>SUM(C128:C129)</f>
        <v>52200.32000000001</v>
      </c>
      <c r="D127" s="69">
        <f t="shared" si="1"/>
        <v>0.5659252837929859</v>
      </c>
    </row>
    <row r="128" spans="1:4" s="13" customFormat="1" ht="18.75" customHeight="1">
      <c r="A128" s="64" t="s">
        <v>79</v>
      </c>
      <c r="B128" s="20">
        <v>38039.19</v>
      </c>
      <c r="C128" s="23">
        <v>34642.01</v>
      </c>
      <c r="D128" s="70">
        <f t="shared" si="1"/>
        <v>0.9106926304161577</v>
      </c>
    </row>
    <row r="129" spans="1:4" s="13" customFormat="1" ht="18" customHeight="1">
      <c r="A129" s="64" t="s">
        <v>50</v>
      </c>
      <c r="B129" s="20">
        <v>54199.7</v>
      </c>
      <c r="C129" s="23">
        <v>17558.31</v>
      </c>
      <c r="D129" s="70">
        <f t="shared" si="1"/>
        <v>0.3239558521541633</v>
      </c>
    </row>
    <row r="130" spans="1:4" s="13" customFormat="1" ht="17.25" customHeight="1">
      <c r="A130" s="61" t="s">
        <v>51</v>
      </c>
      <c r="B130" s="21">
        <f>SUM(B131:B135)</f>
        <v>51529.19</v>
      </c>
      <c r="C130" s="22">
        <f>SUM(C131:C135)</f>
        <v>50041.37</v>
      </c>
      <c r="D130" s="69">
        <f t="shared" si="1"/>
        <v>0.9711266565610677</v>
      </c>
    </row>
    <row r="131" spans="1:4" s="13" customFormat="1" ht="18.75" customHeight="1">
      <c r="A131" s="65" t="s">
        <v>80</v>
      </c>
      <c r="B131" s="20">
        <v>2100</v>
      </c>
      <c r="C131" s="23">
        <v>1845.38</v>
      </c>
      <c r="D131" s="70">
        <f t="shared" si="1"/>
        <v>0.878752380952381</v>
      </c>
    </row>
    <row r="132" spans="1:4" s="13" customFormat="1" ht="18.75" customHeight="1">
      <c r="A132" s="64" t="s">
        <v>95</v>
      </c>
      <c r="B132" s="20">
        <v>9648.11</v>
      </c>
      <c r="C132" s="23">
        <v>9648.11</v>
      </c>
      <c r="D132" s="70">
        <f t="shared" si="1"/>
        <v>1</v>
      </c>
    </row>
    <row r="133" spans="1:4" s="13" customFormat="1" ht="18.75" customHeight="1">
      <c r="A133" s="55" t="s">
        <v>81</v>
      </c>
      <c r="B133" s="35">
        <v>1009.6</v>
      </c>
      <c r="C133" s="23">
        <v>845</v>
      </c>
      <c r="D133" s="70">
        <f t="shared" si="1"/>
        <v>0.8369651347068146</v>
      </c>
    </row>
    <row r="134" spans="1:4" s="13" customFormat="1" ht="18.75" customHeight="1">
      <c r="A134" s="64" t="s">
        <v>82</v>
      </c>
      <c r="B134" s="20">
        <v>31802.82</v>
      </c>
      <c r="C134" s="23">
        <v>30760.41</v>
      </c>
      <c r="D134" s="70">
        <f t="shared" si="1"/>
        <v>0.9672227179853862</v>
      </c>
    </row>
    <row r="135" spans="1:4" s="13" customFormat="1" ht="18.75" customHeight="1">
      <c r="A135" s="55" t="s">
        <v>83</v>
      </c>
      <c r="B135" s="35">
        <v>6968.66</v>
      </c>
      <c r="C135" s="23">
        <v>6942.47</v>
      </c>
      <c r="D135" s="70">
        <f t="shared" si="1"/>
        <v>0.9962417451848706</v>
      </c>
    </row>
    <row r="136" spans="1:4" s="13" customFormat="1" ht="19.5" customHeight="1">
      <c r="A136" s="57" t="s">
        <v>52</v>
      </c>
      <c r="B136" s="40">
        <f>SUM(B137:B139)</f>
        <v>6678</v>
      </c>
      <c r="C136" s="40">
        <f>SUM(C137:C139)</f>
        <v>6069.64</v>
      </c>
      <c r="D136" s="69">
        <f t="shared" si="1"/>
        <v>0.90890086852351</v>
      </c>
    </row>
    <row r="137" spans="1:4" s="13" customFormat="1" ht="18.75" customHeight="1">
      <c r="A137" s="58" t="s">
        <v>53</v>
      </c>
      <c r="B137" s="41">
        <v>4350</v>
      </c>
      <c r="C137" s="41">
        <v>4281.65</v>
      </c>
      <c r="D137" s="70">
        <f t="shared" si="1"/>
        <v>0.984287356321839</v>
      </c>
    </row>
    <row r="138" spans="1:4" s="13" customFormat="1" ht="18.75" customHeight="1">
      <c r="A138" s="55" t="s">
        <v>125</v>
      </c>
      <c r="B138" s="35">
        <v>1628</v>
      </c>
      <c r="C138" s="23">
        <v>1089.1</v>
      </c>
      <c r="D138" s="70">
        <f t="shared" si="1"/>
        <v>0.6689803439803439</v>
      </c>
    </row>
    <row r="139" spans="1:4" s="13" customFormat="1" ht="18.75" customHeight="1">
      <c r="A139" s="55" t="s">
        <v>54</v>
      </c>
      <c r="B139" s="35">
        <v>700</v>
      </c>
      <c r="C139" s="23">
        <v>698.89</v>
      </c>
      <c r="D139" s="70">
        <f t="shared" si="1"/>
        <v>0.9984142857142857</v>
      </c>
    </row>
    <row r="140" spans="1:4" s="13" customFormat="1" ht="17.25" customHeight="1">
      <c r="A140" s="57" t="s">
        <v>55</v>
      </c>
      <c r="B140" s="40">
        <f>SUM(B141:B141)</f>
        <v>2178.6</v>
      </c>
      <c r="C140" s="40">
        <f>SUM(C141:C141)</f>
        <v>2178.6</v>
      </c>
      <c r="D140" s="69">
        <f>SUM(C140/B140)</f>
        <v>1</v>
      </c>
    </row>
    <row r="141" spans="1:4" s="13" customFormat="1" ht="19.5" customHeight="1">
      <c r="A141" s="55" t="s">
        <v>56</v>
      </c>
      <c r="B141" s="35">
        <v>2178.6</v>
      </c>
      <c r="C141" s="23">
        <v>2178.6</v>
      </c>
      <c r="D141" s="70">
        <f>SUM(C141/B141)</f>
        <v>1</v>
      </c>
    </row>
    <row r="142" spans="1:4" s="13" customFormat="1" ht="30.75" customHeight="1">
      <c r="A142" s="57" t="s">
        <v>57</v>
      </c>
      <c r="B142" s="40">
        <f>B143</f>
        <v>200</v>
      </c>
      <c r="C142" s="40">
        <f>C143</f>
        <v>0</v>
      </c>
      <c r="D142" s="69">
        <f>SUM(C142/B142)</f>
        <v>0</v>
      </c>
    </row>
    <row r="143" spans="1:4" s="13" customFormat="1" ht="19.5" customHeight="1">
      <c r="A143" s="55" t="s">
        <v>58</v>
      </c>
      <c r="B143" s="35">
        <v>200</v>
      </c>
      <c r="C143" s="23">
        <v>0</v>
      </c>
      <c r="D143" s="70">
        <f>SUM(C143/B143)</f>
        <v>0</v>
      </c>
    </row>
    <row r="144" spans="1:4" ht="18" customHeight="1">
      <c r="A144" s="59" t="s">
        <v>59</v>
      </c>
      <c r="B144" s="32">
        <f>B98+B106+B108+B110+B114+B119+B121+B127+B130+B136+B140+B142</f>
        <v>1245970.27</v>
      </c>
      <c r="C144" s="32">
        <f>C98+C106+C108+C110+C114+C119+C121+C127+C130+C136+C140+C142</f>
        <v>1092323.4800000002</v>
      </c>
      <c r="D144" s="74">
        <f>SUM(C144/B144)</f>
        <v>0.8766850271636097</v>
      </c>
    </row>
    <row r="145" spans="1:4" ht="13.5">
      <c r="A145" s="61"/>
      <c r="B145" s="21"/>
      <c r="C145" s="22"/>
      <c r="D145" s="12"/>
    </row>
    <row r="146" spans="1:4" ht="16.5">
      <c r="A146" s="68" t="s">
        <v>60</v>
      </c>
      <c r="B146" s="42">
        <f>SUM(B96-B144)</f>
        <v>-79412.00000000023</v>
      </c>
      <c r="C146" s="43">
        <f>SUM(C96-C144)</f>
        <v>59815.80999999959</v>
      </c>
      <c r="D146" s="14"/>
    </row>
    <row r="147" spans="1:4" ht="13.5">
      <c r="A147" s="9"/>
      <c r="B147" s="44"/>
      <c r="C147" s="45"/>
      <c r="D147" s="10"/>
    </row>
    <row r="148" spans="1:4" ht="57.75" customHeight="1">
      <c r="A148" s="80" t="s">
        <v>148</v>
      </c>
      <c r="B148" s="81"/>
      <c r="C148" s="81"/>
      <c r="D148" s="81"/>
    </row>
  </sheetData>
  <sheetProtection/>
  <mergeCells count="5">
    <mergeCell ref="A1:D1"/>
    <mergeCell ref="A2:D2"/>
    <mergeCell ref="A3:D3"/>
    <mergeCell ref="A7:D7"/>
    <mergeCell ref="A148:D148"/>
  </mergeCells>
  <printOptions/>
  <pageMargins left="0.3937007874015748" right="0" top="0" bottom="0" header="0.5118110236220472" footer="0.2755905511811024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2021-04-15T13:51:43Z</cp:lastPrinted>
  <dcterms:created xsi:type="dcterms:W3CDTF">1996-10-08T23:32:33Z</dcterms:created>
  <dcterms:modified xsi:type="dcterms:W3CDTF">2021-04-15T13:52:47Z</dcterms:modified>
  <cp:category/>
  <cp:version/>
  <cp:contentType/>
  <cp:contentStatus/>
</cp:coreProperties>
</file>