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96" yWindow="432" windowWidth="13920" windowHeight="9468" activeTab="4"/>
  </bookViews>
  <sheets>
    <sheet name="титул" sheetId="1" r:id="rId1"/>
    <sheet name="Осн. показатели 2022-2026" sheetId="2" r:id="rId2"/>
    <sheet name="Таблица 1" sheetId="3" r:id="rId3"/>
    <sheet name="Таблица 2" sheetId="4" r:id="rId4"/>
    <sheet name="диаграмма" sheetId="5" r:id="rId5"/>
  </sheets>
  <definedNames>
    <definedName name="_xlnm.Print_Titles" localSheetId="1">'Осн. показатели 2022-2026'!$6:$6</definedName>
    <definedName name="_xlnm.Print_Titles" localSheetId="2">'Таблица 1'!$7:$7</definedName>
  </definedNames>
  <calcPr fullCalcOnLoad="1"/>
</workbook>
</file>

<file path=xl/sharedStrings.xml><?xml version="1.0" encoding="utf-8"?>
<sst xmlns="http://schemas.openxmlformats.org/spreadsheetml/2006/main" count="80" uniqueCount="64">
  <si>
    <t>Показатели</t>
  </si>
  <si>
    <t>Плановый период</t>
  </si>
  <si>
    <t>расходы текущего характера</t>
  </si>
  <si>
    <t>расходы инвестиционного характера</t>
  </si>
  <si>
    <t xml:space="preserve">    расходы текущего характера</t>
  </si>
  <si>
    <t>Доходы</t>
  </si>
  <si>
    <t>Расходы - всего</t>
  </si>
  <si>
    <t>в том числе:</t>
  </si>
  <si>
    <t>Профицит (+), дефицит (-)</t>
  </si>
  <si>
    <t>На начало года - всего</t>
  </si>
  <si>
    <t>прямые заимствования</t>
  </si>
  <si>
    <t>На конец года - всего</t>
  </si>
  <si>
    <t>Доходы - всего</t>
  </si>
  <si>
    <t>Налоговые</t>
  </si>
  <si>
    <t>из них:</t>
  </si>
  <si>
    <t>Неналоговые</t>
  </si>
  <si>
    <t>Источники финансирования дефицита:</t>
  </si>
  <si>
    <t>б) Заимствования:</t>
  </si>
  <si>
    <t>Привлечение</t>
  </si>
  <si>
    <t xml:space="preserve">Погашение </t>
  </si>
  <si>
    <t xml:space="preserve">Источники финансирования дефицита  бюджета городского округа(сальдо) (тыс. рублей) </t>
  </si>
  <si>
    <t>Численность населения  городского округа (тыс. человек)</t>
  </si>
  <si>
    <t>Муниципальный долг</t>
  </si>
  <si>
    <t>муниципальные  гарантии</t>
  </si>
  <si>
    <t xml:space="preserve"> муниципальные  гарантии</t>
  </si>
  <si>
    <t>а) не связанные с муниципальным долгом</t>
  </si>
  <si>
    <t xml:space="preserve">Таблица 1. </t>
  </si>
  <si>
    <t xml:space="preserve"> Таблица 2. Основные параметры  бюджета Советского городского округа</t>
  </si>
  <si>
    <t>тыс. рублей</t>
  </si>
  <si>
    <t xml:space="preserve">Доходы   бюджета городского округа   (тыс. рублей) </t>
  </si>
  <si>
    <t xml:space="preserve">Средства для исполнения расходных обязательств городского округа   (тыс. рублей) </t>
  </si>
  <si>
    <t>план</t>
  </si>
  <si>
    <t>оценка</t>
  </si>
  <si>
    <t xml:space="preserve">    расходы инвестиционного характера </t>
  </si>
  <si>
    <t>Утверждено</t>
  </si>
  <si>
    <t xml:space="preserve">постановлением администрации </t>
  </si>
  <si>
    <t>Советского городского округа</t>
  </si>
  <si>
    <r>
      <t xml:space="preserve">от " </t>
    </r>
    <r>
      <rPr>
        <u val="single"/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" октября 2012 г.</t>
    </r>
  </si>
  <si>
    <t>Налог на доходы физических лиц (тыс. рублей) (с  учетом дополнительного норматива)</t>
  </si>
  <si>
    <t>УТВЕРЖДАЮ</t>
  </si>
  <si>
    <t>Налог на доходы физических лиц (с  учетом дополнительного норматива)</t>
  </si>
  <si>
    <t>Прожиточный минимум  в расчете на душу населения, руб.</t>
  </si>
  <si>
    <t>Индекс потребительских цен (декабрь к декабрю), %</t>
  </si>
  <si>
    <t>Численность занятых в экономике с учетом субъектов малого и среднего предпринимательства (тыс. человек)</t>
  </si>
  <si>
    <t>Объем  отгруженных товаров собственного производства и выполненых работ и услуг (млн. рублей)</t>
  </si>
  <si>
    <t>-</t>
  </si>
  <si>
    <t>Численность безработных на конец отчетного периода (человек)</t>
  </si>
  <si>
    <t>зар плата</t>
  </si>
  <si>
    <t>числ</t>
  </si>
  <si>
    <t>населения</t>
  </si>
  <si>
    <t>руб</t>
  </si>
  <si>
    <t xml:space="preserve">Прогноз основных характеристик бюджета Советского городского округа </t>
  </si>
  <si>
    <t>Средняя заработная плата (руб. в месяц)</t>
  </si>
  <si>
    <t>в том числе  из общего объема расходов:</t>
  </si>
  <si>
    <t xml:space="preserve">Основные показатели социально-экономического развития и прогноз основных характеристик бюджета                               </t>
  </si>
  <si>
    <t xml:space="preserve">                      тыс. рублей</t>
  </si>
  <si>
    <t xml:space="preserve">                          тыс. рублей</t>
  </si>
  <si>
    <t>Прогноз основных характеристик бюджета   Советского городского округа  на 2022 год и на плановый период до 2026 года</t>
  </si>
  <si>
    <t>2020                                    факт</t>
  </si>
  <si>
    <t>2021             оценка</t>
  </si>
  <si>
    <t xml:space="preserve">И.о. главы администрации </t>
  </si>
  <si>
    <t>__________________ Е.С. Макаров</t>
  </si>
  <si>
    <t>2020                         факт</t>
  </si>
  <si>
    <t>2021         оценка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</si>
</sst>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[$€-2]\ ###,000_);[Red]\([$€-2]\ ###,000\)"/>
    <numFmt numFmtId="179" formatCode="#,##0.0"/>
  </numFmts>
  <fonts count="57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b/>
      <sz val="2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Arial Cyr"/>
      <family val="0"/>
    </font>
    <font>
      <b/>
      <sz val="12"/>
      <name val="Arial Cyr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wrapText="1" indent="1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 indent="2"/>
    </xf>
    <xf numFmtId="0" fontId="1" fillId="0" borderId="10" xfId="0" applyFont="1" applyBorder="1" applyAlignment="1">
      <alignment horizontal="left" wrapText="1" indent="1"/>
    </xf>
    <xf numFmtId="0" fontId="1" fillId="0" borderId="10" xfId="0" applyFont="1" applyFill="1" applyBorder="1" applyAlignment="1">
      <alignment horizontal="left" wrapText="1" indent="3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 indent="1"/>
    </xf>
    <xf numFmtId="0" fontId="1" fillId="0" borderId="13" xfId="0" applyFont="1" applyFill="1" applyBorder="1" applyAlignment="1">
      <alignment horizontal="left" wrapText="1" indent="2"/>
    </xf>
    <xf numFmtId="0" fontId="1" fillId="0" borderId="11" xfId="0" applyFont="1" applyFill="1" applyBorder="1" applyAlignment="1">
      <alignment horizontal="left" wrapText="1" indent="2"/>
    </xf>
    <xf numFmtId="0" fontId="1" fillId="0" borderId="13" xfId="0" applyFont="1" applyFill="1" applyBorder="1" applyAlignment="1">
      <alignment horizontal="left" wrapText="1" indent="3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0" fontId="1" fillId="0" borderId="13" xfId="0" applyFont="1" applyBorder="1" applyAlignment="1">
      <alignment horizontal="left" wrapText="1" indent="2"/>
    </xf>
    <xf numFmtId="0" fontId="1" fillId="0" borderId="11" xfId="0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179" fontId="14" fillId="0" borderId="0" xfId="0" applyNumberFormat="1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inden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4" fillId="0" borderId="0" xfId="0" applyNumberFormat="1" applyFont="1" applyAlignment="1">
      <alignment/>
    </xf>
    <xf numFmtId="4" fontId="15" fillId="0" borderId="10" xfId="0" applyNumberFormat="1" applyFont="1" applyFill="1" applyBorder="1" applyAlignment="1">
      <alignment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 wrapText="1"/>
    </xf>
    <xf numFmtId="179" fontId="1" fillId="0" borderId="10" xfId="0" applyNumberFormat="1" applyFont="1" applyFill="1" applyBorder="1" applyAlignment="1">
      <alignment horizontal="right" vertical="center" wrapText="1"/>
    </xf>
    <xf numFmtId="179" fontId="1" fillId="0" borderId="13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/>
    </xf>
    <xf numFmtId="179" fontId="15" fillId="0" borderId="10" xfId="0" applyNumberFormat="1" applyFont="1" applyFill="1" applyBorder="1" applyAlignment="1">
      <alignment horizontal="left" wrapText="1" indent="1"/>
    </xf>
    <xf numFmtId="4" fontId="15" fillId="0" borderId="13" xfId="0" applyNumberFormat="1" applyFont="1" applyFill="1" applyBorder="1" applyAlignment="1">
      <alignment/>
    </xf>
    <xf numFmtId="179" fontId="15" fillId="0" borderId="11" xfId="0" applyNumberFormat="1" applyFont="1" applyFill="1" applyBorder="1" applyAlignment="1">
      <alignment horizontal="left" wrapText="1" indent="1"/>
    </xf>
    <xf numFmtId="4" fontId="15" fillId="0" borderId="11" xfId="0" applyNumberFormat="1" applyFont="1" applyFill="1" applyBorder="1" applyAlignment="1">
      <alignment/>
    </xf>
    <xf numFmtId="179" fontId="16" fillId="0" borderId="14" xfId="0" applyNumberFormat="1" applyFont="1" applyFill="1" applyBorder="1" applyAlignment="1">
      <alignment horizontal="center" vertical="center" wrapText="1"/>
    </xf>
    <xf numFmtId="179" fontId="16" fillId="0" borderId="16" xfId="0" applyNumberFormat="1" applyFont="1" applyFill="1" applyBorder="1" applyAlignment="1">
      <alignment horizontal="center" vertical="center" wrapText="1"/>
    </xf>
    <xf numFmtId="179" fontId="16" fillId="0" borderId="17" xfId="0" applyNumberFormat="1" applyFont="1" applyFill="1" applyBorder="1" applyAlignment="1">
      <alignment horizontal="center" vertical="center" wrapText="1"/>
    </xf>
    <xf numFmtId="179" fontId="17" fillId="0" borderId="13" xfId="0" applyNumberFormat="1" applyFont="1" applyFill="1" applyBorder="1" applyAlignment="1">
      <alignment horizontal="left" wrapText="1" indent="2"/>
    </xf>
    <xf numFmtId="179" fontId="15" fillId="0" borderId="10" xfId="0" applyNumberFormat="1" applyFont="1" applyFill="1" applyBorder="1" applyAlignment="1">
      <alignment horizontal="left" wrapText="1" indent="2"/>
    </xf>
    <xf numFmtId="4" fontId="1" fillId="0" borderId="18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" fontId="8" fillId="0" borderId="20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033"/>
          <c:w val="0.95825"/>
          <c:h val="0.93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диаграмма!$F$1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диаграмма!$B$1:$K$1</c:f>
              <c:numCache/>
            </c:numRef>
          </c:cat>
          <c:val>
            <c:numRef>
              <c:f>диаграмма!$B$2:$K$2</c:f>
              <c:numCache/>
            </c:numRef>
          </c:val>
          <c:shape val="box"/>
        </c:ser>
        <c:shape val="box"/>
        <c:axId val="48707093"/>
        <c:axId val="35710654"/>
      </c:bar3DChart>
      <c:catAx>
        <c:axId val="48707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10654"/>
        <c:crosses val="autoZero"/>
        <c:auto val="1"/>
        <c:lblOffset val="100"/>
        <c:tickLblSkip val="1"/>
        <c:noMultiLvlLbl val="0"/>
      </c:catAx>
      <c:valAx>
        <c:axId val="357106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0709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3366"/>
                </a:solidFill>
              </a:rPr>
              <a:t>Среднемесячная номинальная заработная плата  в Советском городском округе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96"/>
          <c:w val="0.96925"/>
          <c:h val="0.81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диаграмма!$C$26:$L$26</c:f>
              <c:numCache/>
            </c:numRef>
          </c:cat>
          <c:val>
            <c:numRef>
              <c:f>диаграмма!$C$26:$L$26</c:f>
              <c:numCache/>
            </c:numRef>
          </c:val>
        </c:ser>
        <c:ser>
          <c:idx val="1"/>
          <c:order val="1"/>
          <c:spPr>
            <a:solidFill>
              <a:srgbClr val="8EB4E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диаграмма!$C$26:$L$26</c:f>
              <c:numCache/>
            </c:numRef>
          </c:cat>
          <c:val>
            <c:numRef>
              <c:f>диаграмма!$C$27:$L$27</c:f>
              <c:numCache/>
            </c:numRef>
          </c:val>
        </c:ser>
        <c:axId val="52960431"/>
        <c:axId val="6881832"/>
      </c:areaChart>
      <c:catAx>
        <c:axId val="52960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881832"/>
        <c:crosses val="autoZero"/>
        <c:auto val="1"/>
        <c:lblOffset val="100"/>
        <c:tickLblSkip val="1"/>
        <c:noMultiLvlLbl val="0"/>
      </c:catAx>
      <c:valAx>
        <c:axId val="68818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96043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0</xdr:row>
      <xdr:rowOff>0</xdr:rowOff>
    </xdr:from>
    <xdr:to>
      <xdr:col>7</xdr:col>
      <xdr:colOff>800100</xdr:colOff>
      <xdr:row>1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134100" y="0"/>
          <a:ext cx="47910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314325</xdr:colOff>
      <xdr:row>0</xdr:row>
      <xdr:rowOff>0</xdr:rowOff>
    </xdr:from>
    <xdr:to>
      <xdr:col>7</xdr:col>
      <xdr:colOff>800100</xdr:colOff>
      <xdr:row>1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6134100" y="0"/>
          <a:ext cx="47910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314325</xdr:colOff>
      <xdr:row>0</xdr:row>
      <xdr:rowOff>0</xdr:rowOff>
    </xdr:from>
    <xdr:to>
      <xdr:col>7</xdr:col>
      <xdr:colOff>800100</xdr:colOff>
      <xdr:row>1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6134100" y="0"/>
          <a:ext cx="47910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314325</xdr:colOff>
      <xdr:row>0</xdr:row>
      <xdr:rowOff>0</xdr:rowOff>
    </xdr:from>
    <xdr:to>
      <xdr:col>7</xdr:col>
      <xdr:colOff>800100</xdr:colOff>
      <xdr:row>1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6134100" y="0"/>
          <a:ext cx="47910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4</xdr:row>
      <xdr:rowOff>9525</xdr:rowOff>
    </xdr:from>
    <xdr:to>
      <xdr:col>10</xdr:col>
      <xdr:colOff>304800</xdr:colOff>
      <xdr:row>20</xdr:row>
      <xdr:rowOff>47625</xdr:rowOff>
    </xdr:to>
    <xdr:graphicFrame>
      <xdr:nvGraphicFramePr>
        <xdr:cNvPr id="1" name="Диаграмма 2"/>
        <xdr:cNvGraphicFramePr/>
      </xdr:nvGraphicFramePr>
      <xdr:xfrm>
        <a:off x="2247900" y="876300"/>
        <a:ext cx="51149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647700</xdr:colOff>
      <xdr:row>29</xdr:row>
      <xdr:rowOff>133350</xdr:rowOff>
    </xdr:from>
    <xdr:to>
      <xdr:col>12</xdr:col>
      <xdr:colOff>409575</xdr:colOff>
      <xdr:row>46</xdr:row>
      <xdr:rowOff>76200</xdr:rowOff>
    </xdr:to>
    <xdr:graphicFrame>
      <xdr:nvGraphicFramePr>
        <xdr:cNvPr id="2" name="Диаграмма 4"/>
        <xdr:cNvGraphicFramePr/>
      </xdr:nvGraphicFramePr>
      <xdr:xfrm>
        <a:off x="3590925" y="5267325"/>
        <a:ext cx="52482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5">
      <selection activeCell="M13" sqref="M13"/>
    </sheetView>
  </sheetViews>
  <sheetFormatPr defaultColWidth="9.00390625" defaultRowHeight="12.75"/>
  <sheetData>
    <row r="1" spans="11:14" ht="15" hidden="1">
      <c r="K1" s="44" t="s">
        <v>34</v>
      </c>
      <c r="L1" s="44"/>
      <c r="M1" s="44"/>
      <c r="N1" s="44"/>
    </row>
    <row r="2" spans="11:14" ht="15" hidden="1">
      <c r="K2" s="44" t="s">
        <v>35</v>
      </c>
      <c r="L2" s="44"/>
      <c r="M2" s="44"/>
      <c r="N2" s="44"/>
    </row>
    <row r="3" spans="11:14" ht="15" hidden="1">
      <c r="K3" s="44" t="s">
        <v>36</v>
      </c>
      <c r="L3" s="44"/>
      <c r="M3" s="44"/>
      <c r="N3" s="44"/>
    </row>
    <row r="4" spans="11:14" ht="15" hidden="1">
      <c r="K4" s="44" t="s">
        <v>37</v>
      </c>
      <c r="L4" s="44"/>
      <c r="M4" s="44"/>
      <c r="N4" s="44"/>
    </row>
    <row r="6" ht="16.5">
      <c r="N6" s="14" t="s">
        <v>39</v>
      </c>
    </row>
    <row r="7" ht="16.5">
      <c r="N7" s="15" t="s">
        <v>60</v>
      </c>
    </row>
    <row r="8" ht="16.5">
      <c r="N8" s="15" t="s">
        <v>36</v>
      </c>
    </row>
    <row r="9" ht="16.5">
      <c r="N9" s="15" t="s">
        <v>61</v>
      </c>
    </row>
    <row r="10" ht="16.5">
      <c r="N10" s="15"/>
    </row>
    <row r="22" spans="1:14" ht="55.5" customHeight="1">
      <c r="A22" s="43" t="s">
        <v>57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</sheetData>
  <sheetProtection/>
  <mergeCells count="5">
    <mergeCell ref="A22:N22"/>
    <mergeCell ref="K1:N1"/>
    <mergeCell ref="K2:N2"/>
    <mergeCell ref="K3:N3"/>
    <mergeCell ref="K4:N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4">
      <selection activeCell="A4" sqref="A4:A5"/>
    </sheetView>
  </sheetViews>
  <sheetFormatPr defaultColWidth="9.00390625" defaultRowHeight="12.75"/>
  <cols>
    <col min="1" max="1" width="61.50390625" style="8" customWidth="1"/>
    <col min="2" max="2" width="14.125" style="8" customWidth="1"/>
    <col min="3" max="3" width="14.875" style="8" customWidth="1"/>
    <col min="4" max="4" width="14.50390625" style="8" customWidth="1"/>
    <col min="5" max="5" width="15.50390625" style="8" customWidth="1"/>
    <col min="6" max="6" width="15.875" style="8" customWidth="1"/>
    <col min="7" max="7" width="15.375" style="8" customWidth="1"/>
    <col min="8" max="8" width="14.50390625" style="8" customWidth="1"/>
    <col min="9" max="9" width="8.875" style="8" customWidth="1"/>
    <col min="10" max="10" width="12.125" style="8" bestFit="1" customWidth="1"/>
    <col min="11" max="16384" width="8.875" style="8" customWidth="1"/>
  </cols>
  <sheetData>
    <row r="1" spans="1:8" ht="35.25" customHeight="1">
      <c r="A1" s="45" t="s">
        <v>54</v>
      </c>
      <c r="B1" s="45"/>
      <c r="C1" s="45"/>
      <c r="D1" s="45"/>
      <c r="E1" s="45"/>
      <c r="F1" s="45"/>
      <c r="G1" s="45"/>
      <c r="H1" s="45"/>
    </row>
    <row r="2" spans="1:8" ht="18.75" customHeight="1">
      <c r="A2" s="24"/>
      <c r="B2" s="45" t="s">
        <v>36</v>
      </c>
      <c r="C2" s="47"/>
      <c r="D2" s="47"/>
      <c r="E2" s="47"/>
      <c r="F2" s="24"/>
      <c r="G2" s="24"/>
      <c r="H2" s="24"/>
    </row>
    <row r="3" spans="1:8" ht="20.25" customHeight="1">
      <c r="A3" s="24"/>
      <c r="B3" s="24"/>
      <c r="C3" s="24"/>
      <c r="D3" s="24"/>
      <c r="E3" s="24"/>
      <c r="F3" s="24"/>
      <c r="G3" s="46" t="s">
        <v>56</v>
      </c>
      <c r="H3" s="46"/>
    </row>
    <row r="4" spans="1:8" ht="42" customHeight="1">
      <c r="A4" s="48" t="s">
        <v>0</v>
      </c>
      <c r="B4" s="48" t="s">
        <v>58</v>
      </c>
      <c r="C4" s="48" t="s">
        <v>59</v>
      </c>
      <c r="D4" s="50" t="s">
        <v>1</v>
      </c>
      <c r="E4" s="51"/>
      <c r="F4" s="51"/>
      <c r="G4" s="51"/>
      <c r="H4" s="52"/>
    </row>
    <row r="5" spans="1:8" ht="21" customHeight="1">
      <c r="A5" s="49"/>
      <c r="B5" s="49"/>
      <c r="C5" s="49"/>
      <c r="D5" s="30">
        <v>2022</v>
      </c>
      <c r="E5" s="30">
        <v>2023</v>
      </c>
      <c r="F5" s="30">
        <v>2024</v>
      </c>
      <c r="G5" s="30">
        <v>2025</v>
      </c>
      <c r="H5" s="30">
        <v>2026</v>
      </c>
    </row>
    <row r="6" spans="1:8" ht="21" customHeight="1">
      <c r="A6" s="1">
        <v>1</v>
      </c>
      <c r="B6" s="1">
        <v>2</v>
      </c>
      <c r="C6" s="1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8" ht="39" customHeight="1">
      <c r="A7" s="31" t="s">
        <v>21</v>
      </c>
      <c r="B7" s="64">
        <v>38.5</v>
      </c>
      <c r="C7" s="64">
        <v>38.1</v>
      </c>
      <c r="D7" s="64">
        <v>38.3</v>
      </c>
      <c r="E7" s="64">
        <v>38.4</v>
      </c>
      <c r="F7" s="64">
        <v>38.6</v>
      </c>
      <c r="G7" s="64">
        <v>38.9</v>
      </c>
      <c r="H7" s="64">
        <v>39.1</v>
      </c>
    </row>
    <row r="8" spans="1:8" ht="45" customHeight="1">
      <c r="A8" s="31" t="s">
        <v>43</v>
      </c>
      <c r="B8" s="65">
        <v>15.2</v>
      </c>
      <c r="C8" s="65">
        <v>15.3</v>
      </c>
      <c r="D8" s="65">
        <v>15.3</v>
      </c>
      <c r="E8" s="65">
        <v>15.3</v>
      </c>
      <c r="F8" s="65">
        <v>15.4</v>
      </c>
      <c r="G8" s="65">
        <v>15.5</v>
      </c>
      <c r="H8" s="65">
        <v>15.6</v>
      </c>
    </row>
    <row r="9" spans="1:8" ht="45" customHeight="1">
      <c r="A9" s="31" t="s">
        <v>46</v>
      </c>
      <c r="B9" s="66">
        <v>1337</v>
      </c>
      <c r="C9" s="66">
        <v>280</v>
      </c>
      <c r="D9" s="66">
        <v>250</v>
      </c>
      <c r="E9" s="66">
        <v>200</v>
      </c>
      <c r="F9" s="66">
        <v>150</v>
      </c>
      <c r="G9" s="66">
        <v>130</v>
      </c>
      <c r="H9" s="66">
        <v>130</v>
      </c>
    </row>
    <row r="10" spans="1:8" ht="45" customHeight="1">
      <c r="A10" s="31" t="s">
        <v>44</v>
      </c>
      <c r="B10" s="67">
        <v>22038.3</v>
      </c>
      <c r="C10" s="67">
        <v>22217.6</v>
      </c>
      <c r="D10" s="67">
        <v>22367.5</v>
      </c>
      <c r="E10" s="67">
        <v>23006.5</v>
      </c>
      <c r="F10" s="67">
        <v>23863.7</v>
      </c>
      <c r="G10" s="67">
        <v>24690.6</v>
      </c>
      <c r="H10" s="67">
        <v>25601</v>
      </c>
    </row>
    <row r="11" spans="1:8" ht="35.25" customHeight="1">
      <c r="A11" s="32" t="s">
        <v>52</v>
      </c>
      <c r="B11" s="68">
        <v>35214</v>
      </c>
      <c r="C11" s="68">
        <v>37855</v>
      </c>
      <c r="D11" s="68">
        <v>36369</v>
      </c>
      <c r="E11" s="68">
        <v>41338</v>
      </c>
      <c r="F11" s="68">
        <v>42992</v>
      </c>
      <c r="G11" s="68">
        <v>44712</v>
      </c>
      <c r="H11" s="68">
        <v>46501</v>
      </c>
    </row>
    <row r="12" spans="1:8" ht="27" customHeight="1">
      <c r="A12" s="32" t="s">
        <v>42</v>
      </c>
      <c r="B12" s="69">
        <v>104.9</v>
      </c>
      <c r="C12" s="69">
        <v>105.8</v>
      </c>
      <c r="D12" s="69">
        <v>104</v>
      </c>
      <c r="E12" s="69">
        <v>104</v>
      </c>
      <c r="F12" s="69">
        <v>104</v>
      </c>
      <c r="G12" s="69" t="s">
        <v>45</v>
      </c>
      <c r="H12" s="69" t="s">
        <v>45</v>
      </c>
    </row>
    <row r="13" spans="1:8" ht="30" customHeight="1">
      <c r="A13" s="32" t="s">
        <v>41</v>
      </c>
      <c r="B13" s="69">
        <v>11832</v>
      </c>
      <c r="C13" s="69">
        <v>12067</v>
      </c>
      <c r="D13" s="69">
        <v>12369</v>
      </c>
      <c r="E13" s="69">
        <v>12700</v>
      </c>
      <c r="F13" s="69">
        <v>12850</v>
      </c>
      <c r="G13" s="69" t="s">
        <v>45</v>
      </c>
      <c r="H13" s="69" t="s">
        <v>45</v>
      </c>
    </row>
    <row r="14" spans="1:10" ht="33" customHeight="1">
      <c r="A14" s="33" t="s">
        <v>29</v>
      </c>
      <c r="B14" s="70">
        <v>1147476.31</v>
      </c>
      <c r="C14" s="71">
        <v>1289895.39</v>
      </c>
      <c r="D14" s="70">
        <v>1225355.33</v>
      </c>
      <c r="E14" s="70">
        <v>1116425.95</v>
      </c>
      <c r="F14" s="70">
        <v>1198135.6</v>
      </c>
      <c r="G14" s="70">
        <f>F14*1.03</f>
        <v>1234079.668</v>
      </c>
      <c r="H14" s="70">
        <f>G14*1.03</f>
        <v>1271102.05804</v>
      </c>
      <c r="J14" s="19"/>
    </row>
    <row r="15" spans="1:8" ht="39" customHeight="1">
      <c r="A15" s="33" t="s">
        <v>38</v>
      </c>
      <c r="B15" s="37">
        <v>213921.8</v>
      </c>
      <c r="C15" s="37">
        <v>220200</v>
      </c>
      <c r="D15" s="37">
        <v>237800</v>
      </c>
      <c r="E15" s="37">
        <v>226500</v>
      </c>
      <c r="F15" s="70">
        <v>230000</v>
      </c>
      <c r="G15" s="70">
        <f>F15*1.04-12</f>
        <v>239188</v>
      </c>
      <c r="H15" s="70">
        <f>G15*1.04-12</f>
        <v>248743.52000000002</v>
      </c>
    </row>
    <row r="16" spans="1:8" ht="31.5">
      <c r="A16" s="33" t="s">
        <v>20</v>
      </c>
      <c r="B16" s="37">
        <f>B14-B17</f>
        <v>55152.830000000075</v>
      </c>
      <c r="C16" s="37">
        <f>C14-C17</f>
        <v>-1265.7100000001956</v>
      </c>
      <c r="D16" s="37">
        <f>D14-D17</f>
        <v>-62454.73999999999</v>
      </c>
      <c r="E16" s="37">
        <f>E14-E17</f>
        <v>-8766.320000000065</v>
      </c>
      <c r="F16" s="37">
        <f>F14-F17</f>
        <v>-6735.579999999842</v>
      </c>
      <c r="G16" s="37">
        <f>G17-G14</f>
        <v>0</v>
      </c>
      <c r="H16" s="37">
        <f>H17-H14</f>
        <v>0</v>
      </c>
    </row>
    <row r="17" spans="1:8" ht="39" customHeight="1">
      <c r="A17" s="33" t="s">
        <v>30</v>
      </c>
      <c r="B17" s="37">
        <v>1092323.48</v>
      </c>
      <c r="C17" s="71">
        <v>1291161.1</v>
      </c>
      <c r="D17" s="37">
        <v>1287810.07</v>
      </c>
      <c r="E17" s="37">
        <v>1125192.27</v>
      </c>
      <c r="F17" s="37">
        <v>1204871.18</v>
      </c>
      <c r="G17" s="37">
        <f>G14</f>
        <v>1234079.668</v>
      </c>
      <c r="H17" s="37">
        <f>H14</f>
        <v>1271102.05804</v>
      </c>
    </row>
    <row r="18" spans="1:8" ht="27" customHeight="1">
      <c r="A18" s="34" t="s">
        <v>4</v>
      </c>
      <c r="B18" s="37">
        <f aca="true" t="shared" si="0" ref="B18:H18">SUM(B17-B19)</f>
        <v>1043576.85</v>
      </c>
      <c r="C18" s="37">
        <f t="shared" si="0"/>
        <v>1060181.1</v>
      </c>
      <c r="D18" s="37">
        <f>SUM(D17-D19)</f>
        <v>1055299.7000000002</v>
      </c>
      <c r="E18" s="37">
        <f>SUM(E17-E19)</f>
        <v>978953.17</v>
      </c>
      <c r="F18" s="37">
        <f>SUM(F17-F19)</f>
        <v>918102.1799999999</v>
      </c>
      <c r="G18" s="37">
        <f>SUM(G17-G19)</f>
        <v>1034079.6680000001</v>
      </c>
      <c r="H18" s="37">
        <f t="shared" si="0"/>
        <v>1071102.05804</v>
      </c>
    </row>
    <row r="19" spans="1:8" ht="24.75" customHeight="1">
      <c r="A19" s="34" t="s">
        <v>33</v>
      </c>
      <c r="B19" s="37">
        <v>48746.63</v>
      </c>
      <c r="C19" s="37">
        <v>230980</v>
      </c>
      <c r="D19" s="37">
        <v>232510.37</v>
      </c>
      <c r="E19" s="37">
        <v>146239.1</v>
      </c>
      <c r="F19" s="37">
        <v>286769</v>
      </c>
      <c r="G19" s="37">
        <v>200000</v>
      </c>
      <c r="H19" s="37">
        <v>200000</v>
      </c>
    </row>
    <row r="20" spans="1:8" ht="18">
      <c r="A20" s="25"/>
      <c r="B20" s="25"/>
      <c r="C20" s="25"/>
      <c r="D20" s="25"/>
      <c r="E20" s="25"/>
      <c r="F20" s="25"/>
      <c r="G20" s="25"/>
      <c r="H20" s="25"/>
    </row>
    <row r="21" spans="1:8" ht="18">
      <c r="A21" s="25"/>
      <c r="B21" s="26"/>
      <c r="C21" s="25"/>
      <c r="D21" s="41"/>
      <c r="E21" s="25"/>
      <c r="F21" s="25"/>
      <c r="G21" s="25"/>
      <c r="H21" s="25"/>
    </row>
  </sheetData>
  <sheetProtection/>
  <mergeCells count="7">
    <mergeCell ref="A1:H1"/>
    <mergeCell ref="G3:H3"/>
    <mergeCell ref="B2:E2"/>
    <mergeCell ref="A4:A5"/>
    <mergeCell ref="B4:B5"/>
    <mergeCell ref="C4:C5"/>
    <mergeCell ref="D4:H4"/>
  </mergeCells>
  <printOptions horizontalCentered="1"/>
  <pageMargins left="0.15748031496062992" right="0.15748031496062992" top="0.5118110236220472" bottom="0.5118110236220472" header="0.15748031496062992" footer="0.11811023622047245"/>
  <pageSetup fitToWidth="0" fitToHeight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4">
      <selection activeCell="B24" sqref="B24"/>
    </sheetView>
  </sheetViews>
  <sheetFormatPr defaultColWidth="9.00390625" defaultRowHeight="12.75"/>
  <cols>
    <col min="1" max="1" width="51.625" style="8" customWidth="1"/>
    <col min="2" max="3" width="12.375" style="8" customWidth="1"/>
    <col min="4" max="4" width="12.625" style="8" customWidth="1"/>
    <col min="5" max="5" width="15.125" style="8" customWidth="1"/>
    <col min="6" max="6" width="14.125" style="8" customWidth="1"/>
    <col min="7" max="7" width="14.625" style="8" customWidth="1"/>
    <col min="8" max="8" width="13.625" style="8" customWidth="1"/>
    <col min="9" max="16384" width="8.875" style="8" customWidth="1"/>
  </cols>
  <sheetData>
    <row r="1" spans="1:8" ht="30.75" customHeight="1">
      <c r="A1" s="53"/>
      <c r="B1" s="53"/>
      <c r="C1" s="53"/>
      <c r="D1" s="53"/>
      <c r="E1" s="53"/>
      <c r="F1" s="53"/>
      <c r="G1" s="53"/>
      <c r="H1" s="53"/>
    </row>
    <row r="2" spans="1:8" ht="24" customHeight="1">
      <c r="A2" s="54" t="s">
        <v>51</v>
      </c>
      <c r="B2" s="54"/>
      <c r="C2" s="54"/>
      <c r="D2" s="54"/>
      <c r="E2" s="54"/>
      <c r="F2" s="54"/>
      <c r="G2" s="54"/>
      <c r="H2" s="54"/>
    </row>
    <row r="3" spans="1:8" ht="24" customHeight="1">
      <c r="A3" s="54" t="s">
        <v>26</v>
      </c>
      <c r="B3" s="54"/>
      <c r="C3" s="54"/>
      <c r="D3" s="54"/>
      <c r="E3" s="54"/>
      <c r="F3" s="54"/>
      <c r="G3" s="54"/>
      <c r="H3" s="54"/>
    </row>
    <row r="4" spans="1:8" ht="20.25" customHeight="1">
      <c r="A4" s="9"/>
      <c r="B4" s="9"/>
      <c r="C4" s="9"/>
      <c r="D4" s="9"/>
      <c r="E4" s="9"/>
      <c r="F4" s="9"/>
      <c r="G4" s="57" t="s">
        <v>28</v>
      </c>
      <c r="H4" s="57"/>
    </row>
    <row r="5" spans="1:8" ht="22.5" customHeight="1">
      <c r="A5" s="56" t="s">
        <v>0</v>
      </c>
      <c r="B5" s="56" t="s">
        <v>62</v>
      </c>
      <c r="C5" s="56" t="s">
        <v>63</v>
      </c>
      <c r="D5" s="55" t="s">
        <v>1</v>
      </c>
      <c r="E5" s="55"/>
      <c r="F5" s="55"/>
      <c r="G5" s="55"/>
      <c r="H5" s="55"/>
    </row>
    <row r="6" spans="1:8" ht="27" customHeight="1">
      <c r="A6" s="56"/>
      <c r="B6" s="56"/>
      <c r="C6" s="56"/>
      <c r="D6" s="28">
        <v>2022</v>
      </c>
      <c r="E6" s="28">
        <v>2023</v>
      </c>
      <c r="F6" s="28">
        <v>2024</v>
      </c>
      <c r="G6" s="28">
        <v>2025</v>
      </c>
      <c r="H6" s="28">
        <v>2026</v>
      </c>
    </row>
    <row r="7" spans="1:8" ht="18">
      <c r="A7" s="27">
        <v>1</v>
      </c>
      <c r="B7" s="27">
        <v>2</v>
      </c>
      <c r="C7" s="27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</row>
    <row r="8" spans="1:8" ht="18" customHeight="1">
      <c r="A8" s="72" t="s">
        <v>5</v>
      </c>
      <c r="B8" s="42">
        <f>'Осн. показатели 2022-2026'!B14</f>
        <v>1147476.31</v>
      </c>
      <c r="C8" s="42">
        <f>'Осн. показатели 2022-2026'!C14</f>
        <v>1289895.39</v>
      </c>
      <c r="D8" s="73">
        <f>'Осн. показатели 2022-2026'!D14</f>
        <v>1225355.33</v>
      </c>
      <c r="E8" s="73">
        <f>'Осн. показатели 2022-2026'!E14</f>
        <v>1116425.95</v>
      </c>
      <c r="F8" s="73">
        <f>'Осн. показатели 2022-2026'!F14</f>
        <v>1198135.6</v>
      </c>
      <c r="G8" s="73">
        <f>'Осн. показатели 2022-2026'!G14</f>
        <v>1234079.668</v>
      </c>
      <c r="H8" s="73">
        <f>'Осн. показатели 2022-2026'!H14</f>
        <v>1271102.05804</v>
      </c>
    </row>
    <row r="9" spans="1:8" ht="18" customHeight="1">
      <c r="A9" s="74" t="s">
        <v>6</v>
      </c>
      <c r="B9" s="75">
        <f>'Осн. показатели 2022-2026'!B17</f>
        <v>1092323.48</v>
      </c>
      <c r="C9" s="75">
        <f>'Осн. показатели 2022-2026'!C17</f>
        <v>1291161.1</v>
      </c>
      <c r="D9" s="42">
        <f>'Осн. показатели 2022-2026'!D17</f>
        <v>1287810.07</v>
      </c>
      <c r="E9" s="42">
        <f>'Осн. показатели 2022-2026'!E17</f>
        <v>1125192.27</v>
      </c>
      <c r="F9" s="42">
        <f>'Осн. показатели 2022-2026'!F17</f>
        <v>1204871.18</v>
      </c>
      <c r="G9" s="42">
        <f>'Осн. показатели 2022-2026'!G17</f>
        <v>1234079.668</v>
      </c>
      <c r="H9" s="42">
        <f>'Осн. показатели 2022-2026'!H17</f>
        <v>1271102.05804</v>
      </c>
    </row>
    <row r="10" spans="1:8" ht="21.75" customHeight="1">
      <c r="A10" s="72" t="s">
        <v>8</v>
      </c>
      <c r="B10" s="42">
        <f>B8-B9</f>
        <v>55152.830000000075</v>
      </c>
      <c r="C10" s="42">
        <f aca="true" t="shared" si="0" ref="C10:H10">C8-C9</f>
        <v>-1265.7100000001956</v>
      </c>
      <c r="D10" s="42">
        <f t="shared" si="0"/>
        <v>-62454.73999999999</v>
      </c>
      <c r="E10" s="42">
        <f t="shared" si="0"/>
        <v>-8766.320000000065</v>
      </c>
      <c r="F10" s="42">
        <f t="shared" si="0"/>
        <v>-6735.579999999842</v>
      </c>
      <c r="G10" s="42">
        <f>G8-G9</f>
        <v>0</v>
      </c>
      <c r="H10" s="42">
        <f t="shared" si="0"/>
        <v>0</v>
      </c>
    </row>
    <row r="11" spans="1:8" ht="21.75" customHeight="1">
      <c r="A11" s="76" t="s">
        <v>22</v>
      </c>
      <c r="B11" s="77"/>
      <c r="C11" s="77"/>
      <c r="D11" s="77"/>
      <c r="E11" s="77"/>
      <c r="F11" s="77"/>
      <c r="G11" s="77"/>
      <c r="H11" s="78"/>
    </row>
    <row r="12" spans="1:8" ht="15" customHeight="1">
      <c r="A12" s="74" t="s">
        <v>9</v>
      </c>
      <c r="B12" s="75">
        <f aca="true" t="shared" si="1" ref="B12:H12">SUM(B14:B15)</f>
        <v>0</v>
      </c>
      <c r="C12" s="75">
        <f t="shared" si="1"/>
        <v>0</v>
      </c>
      <c r="D12" s="75">
        <f t="shared" si="1"/>
        <v>0</v>
      </c>
      <c r="E12" s="75">
        <f t="shared" si="1"/>
        <v>31338</v>
      </c>
      <c r="F12" s="75">
        <f t="shared" si="1"/>
        <v>14000</v>
      </c>
      <c r="G12" s="75">
        <f t="shared" si="1"/>
        <v>16525</v>
      </c>
      <c r="H12" s="75">
        <f t="shared" si="1"/>
        <v>10000</v>
      </c>
    </row>
    <row r="13" spans="1:8" ht="15" customHeight="1">
      <c r="A13" s="79" t="s">
        <v>7</v>
      </c>
      <c r="B13" s="73"/>
      <c r="C13" s="73"/>
      <c r="D13" s="73"/>
      <c r="E13" s="73"/>
      <c r="F13" s="73"/>
      <c r="G13" s="73"/>
      <c r="H13" s="73"/>
    </row>
    <row r="14" spans="1:8" ht="15" customHeight="1">
      <c r="A14" s="80" t="s">
        <v>10</v>
      </c>
      <c r="B14" s="42">
        <v>0</v>
      </c>
      <c r="C14" s="42">
        <v>0</v>
      </c>
      <c r="D14" s="42">
        <v>0</v>
      </c>
      <c r="E14" s="42">
        <f aca="true" t="shared" si="2" ref="C14:G15">D18</f>
        <v>31338</v>
      </c>
      <c r="F14" s="42">
        <f t="shared" si="2"/>
        <v>14000</v>
      </c>
      <c r="G14" s="42">
        <f t="shared" si="2"/>
        <v>16525</v>
      </c>
      <c r="H14" s="42">
        <f>G18</f>
        <v>10000</v>
      </c>
    </row>
    <row r="15" spans="1:8" ht="21.75" customHeight="1">
      <c r="A15" s="80" t="s">
        <v>23</v>
      </c>
      <c r="B15" s="42">
        <v>0</v>
      </c>
      <c r="C15" s="42">
        <f t="shared" si="2"/>
        <v>0</v>
      </c>
      <c r="D15" s="42">
        <f t="shared" si="2"/>
        <v>0</v>
      </c>
      <c r="E15" s="42">
        <f t="shared" si="2"/>
        <v>0</v>
      </c>
      <c r="F15" s="42">
        <f t="shared" si="2"/>
        <v>0</v>
      </c>
      <c r="G15" s="42">
        <f t="shared" si="2"/>
        <v>0</v>
      </c>
      <c r="H15" s="42">
        <f>G19</f>
        <v>0</v>
      </c>
    </row>
    <row r="16" spans="1:8" ht="17.25" customHeight="1">
      <c r="A16" s="74" t="s">
        <v>11</v>
      </c>
      <c r="B16" s="75">
        <f aca="true" t="shared" si="3" ref="B16:H16">SUM(B18:B19)</f>
        <v>0</v>
      </c>
      <c r="C16" s="75">
        <f t="shared" si="3"/>
        <v>0</v>
      </c>
      <c r="D16" s="75">
        <f t="shared" si="3"/>
        <v>31338</v>
      </c>
      <c r="E16" s="75">
        <f t="shared" si="3"/>
        <v>14000</v>
      </c>
      <c r="F16" s="75">
        <f t="shared" si="3"/>
        <v>16525</v>
      </c>
      <c r="G16" s="75">
        <f t="shared" si="3"/>
        <v>10000</v>
      </c>
      <c r="H16" s="75">
        <f t="shared" si="3"/>
        <v>10000</v>
      </c>
    </row>
    <row r="17" spans="1:8" ht="18.75" customHeight="1">
      <c r="A17" s="79" t="s">
        <v>7</v>
      </c>
      <c r="B17" s="73"/>
      <c r="C17" s="73"/>
      <c r="D17" s="73"/>
      <c r="E17" s="73"/>
      <c r="F17" s="73"/>
      <c r="G17" s="73"/>
      <c r="H17" s="73"/>
    </row>
    <row r="18" spans="1:8" ht="20.25" customHeight="1">
      <c r="A18" s="80" t="s">
        <v>10</v>
      </c>
      <c r="B18" s="42">
        <v>0</v>
      </c>
      <c r="C18" s="42">
        <v>0</v>
      </c>
      <c r="D18" s="42">
        <v>31338</v>
      </c>
      <c r="E18" s="42">
        <v>14000</v>
      </c>
      <c r="F18" s="42">
        <v>16525</v>
      </c>
      <c r="G18" s="42">
        <v>10000</v>
      </c>
      <c r="H18" s="42">
        <v>10000</v>
      </c>
    </row>
    <row r="19" spans="1:8" ht="23.25" customHeight="1">
      <c r="A19" s="80" t="s">
        <v>24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</row>
    <row r="20" spans="1:8" ht="18">
      <c r="A20" s="29"/>
      <c r="B20" s="29"/>
      <c r="C20" s="29"/>
      <c r="D20" s="29"/>
      <c r="E20" s="29"/>
      <c r="F20" s="29"/>
      <c r="G20" s="29"/>
      <c r="H20" s="29"/>
    </row>
    <row r="21" ht="18">
      <c r="B21" s="19"/>
    </row>
    <row r="25" ht="15" customHeight="1"/>
    <row r="26" ht="15" customHeight="1"/>
    <row r="30" ht="13.5" customHeight="1"/>
    <row r="31" ht="13.5" customHeight="1"/>
    <row r="32" ht="13.5" customHeight="1"/>
    <row r="33" ht="13.5" customHeight="1"/>
    <row r="35" ht="13.5" customHeight="1"/>
    <row r="36" ht="13.5" customHeight="1"/>
    <row r="37" ht="13.5" customHeight="1"/>
    <row r="38" ht="13.5" customHeight="1"/>
    <row r="40" ht="13.5" customHeight="1"/>
    <row r="41" ht="13.5" customHeight="1"/>
    <row r="42" ht="13.5" customHeight="1"/>
    <row r="43" ht="13.5" customHeight="1"/>
  </sheetData>
  <sheetProtection/>
  <mergeCells count="9">
    <mergeCell ref="A11:H11"/>
    <mergeCell ref="A1:H1"/>
    <mergeCell ref="A3:H3"/>
    <mergeCell ref="D5:H5"/>
    <mergeCell ref="A5:A6"/>
    <mergeCell ref="B5:B6"/>
    <mergeCell ref="C5:C6"/>
    <mergeCell ref="A2:H2"/>
    <mergeCell ref="G4:H4"/>
  </mergeCells>
  <printOptions horizontalCentered="1"/>
  <pageMargins left="0.17" right="0.16" top="0.46" bottom="0.37" header="0.26" footer="0.17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zoomScalePageLayoutView="0" workbookViewId="0" topLeftCell="A4">
      <selection activeCell="I24" sqref="I24"/>
    </sheetView>
  </sheetViews>
  <sheetFormatPr defaultColWidth="9.00390625" defaultRowHeight="12.75"/>
  <cols>
    <col min="1" max="1" width="48.625" style="8" customWidth="1"/>
    <col min="2" max="2" width="16.00390625" style="8" customWidth="1"/>
    <col min="3" max="3" width="14.625" style="8" customWidth="1"/>
    <col min="4" max="4" width="14.125" style="8" customWidth="1"/>
    <col min="5" max="5" width="16.50390625" style="8" customWidth="1"/>
    <col min="6" max="6" width="15.125" style="8" customWidth="1"/>
    <col min="7" max="7" width="17.00390625" style="8" customWidth="1"/>
    <col min="8" max="8" width="14.875" style="8" customWidth="1"/>
    <col min="9" max="9" width="15.625" style="8" customWidth="1"/>
    <col min="10" max="16384" width="8.875" style="8" customWidth="1"/>
  </cols>
  <sheetData>
    <row r="1" spans="8:9" ht="7.5" customHeight="1">
      <c r="H1" s="58"/>
      <c r="I1" s="58"/>
    </row>
    <row r="2" spans="1:9" ht="24" customHeight="1">
      <c r="A2" s="45" t="s">
        <v>51</v>
      </c>
      <c r="B2" s="45"/>
      <c r="C2" s="45"/>
      <c r="D2" s="45"/>
      <c r="E2" s="45"/>
      <c r="F2" s="45"/>
      <c r="G2" s="45"/>
      <c r="H2" s="45"/>
      <c r="I2" s="45"/>
    </row>
    <row r="3" spans="1:9" ht="24" customHeight="1">
      <c r="A3" s="45" t="s">
        <v>27</v>
      </c>
      <c r="B3" s="45"/>
      <c r="C3" s="45"/>
      <c r="D3" s="45"/>
      <c r="E3" s="45"/>
      <c r="F3" s="45"/>
      <c r="G3" s="45"/>
      <c r="H3" s="45"/>
      <c r="I3" s="45"/>
    </row>
    <row r="4" spans="1:9" ht="15.75" customHeight="1">
      <c r="A4" s="9"/>
      <c r="B4" s="9"/>
      <c r="C4" s="9"/>
      <c r="D4" s="9"/>
      <c r="E4" s="9"/>
      <c r="F4" s="9"/>
      <c r="G4" s="9"/>
      <c r="H4" s="63" t="s">
        <v>55</v>
      </c>
      <c r="I4" s="63"/>
    </row>
    <row r="5" spans="1:10" ht="19.5" customHeight="1">
      <c r="A5" s="60" t="s">
        <v>0</v>
      </c>
      <c r="B5" s="60" t="s">
        <v>62</v>
      </c>
      <c r="C5" s="61">
        <v>2021</v>
      </c>
      <c r="D5" s="62"/>
      <c r="E5" s="59" t="s">
        <v>1</v>
      </c>
      <c r="F5" s="59"/>
      <c r="G5" s="59"/>
      <c r="H5" s="59"/>
      <c r="I5" s="59"/>
      <c r="J5" s="35"/>
    </row>
    <row r="6" spans="1:10" ht="20.25" customHeight="1">
      <c r="A6" s="60"/>
      <c r="B6" s="60"/>
      <c r="C6" s="21" t="s">
        <v>31</v>
      </c>
      <c r="D6" s="21" t="s">
        <v>32</v>
      </c>
      <c r="E6" s="2">
        <v>2022</v>
      </c>
      <c r="F6" s="2">
        <v>2023</v>
      </c>
      <c r="G6" s="2">
        <v>2024</v>
      </c>
      <c r="H6" s="2">
        <v>2025</v>
      </c>
      <c r="I6" s="2">
        <v>2026</v>
      </c>
      <c r="J6" s="35"/>
    </row>
    <row r="7" spans="1:10" ht="17.25" customHeight="1">
      <c r="A7" s="10" t="s">
        <v>12</v>
      </c>
      <c r="B7" s="81">
        <f>'Таблица 1'!B8</f>
        <v>1147476.31</v>
      </c>
      <c r="C7" s="82">
        <v>1290014.56</v>
      </c>
      <c r="D7" s="83">
        <f>'Таблица 1'!C8</f>
        <v>1289895.39</v>
      </c>
      <c r="E7" s="84">
        <f>'Осн. показатели 2022-2026'!D14</f>
        <v>1225355.33</v>
      </c>
      <c r="F7" s="83">
        <f>'Осн. показатели 2022-2026'!E14</f>
        <v>1116425.95</v>
      </c>
      <c r="G7" s="83">
        <f>'Осн. показатели 2022-2026'!F14</f>
        <v>1198135.6</v>
      </c>
      <c r="H7" s="84">
        <f>'Осн. показатели 2022-2026'!G14</f>
        <v>1234079.668</v>
      </c>
      <c r="I7" s="84">
        <f>'Осн. показатели 2022-2026'!H14</f>
        <v>1271102.05804</v>
      </c>
      <c r="J7" s="35"/>
    </row>
    <row r="8" spans="1:10" ht="17.25" customHeight="1">
      <c r="A8" s="11" t="s">
        <v>7</v>
      </c>
      <c r="B8" s="85"/>
      <c r="C8" s="85"/>
      <c r="D8" s="39"/>
      <c r="E8" s="38"/>
      <c r="F8" s="86"/>
      <c r="G8" s="86"/>
      <c r="H8" s="87"/>
      <c r="I8" s="87"/>
      <c r="J8" s="35"/>
    </row>
    <row r="9" spans="1:10" ht="17.25" customHeight="1">
      <c r="A9" s="12" t="s">
        <v>13</v>
      </c>
      <c r="B9" s="83">
        <v>321729.18</v>
      </c>
      <c r="C9" s="88">
        <v>344605</v>
      </c>
      <c r="D9" s="88">
        <v>344605</v>
      </c>
      <c r="E9" s="89">
        <v>362596</v>
      </c>
      <c r="F9" s="89">
        <v>359490</v>
      </c>
      <c r="G9" s="89">
        <v>358870</v>
      </c>
      <c r="H9" s="89">
        <f>G9*1.04-2.4</f>
        <v>373222.39999999997</v>
      </c>
      <c r="I9" s="89">
        <f>H9*1.04-2.4</f>
        <v>388148.89599999995</v>
      </c>
      <c r="J9" s="35"/>
    </row>
    <row r="10" spans="1:10" ht="17.25" customHeight="1">
      <c r="A10" s="13" t="s">
        <v>14</v>
      </c>
      <c r="B10" s="39"/>
      <c r="C10" s="39"/>
      <c r="D10" s="39"/>
      <c r="E10" s="39"/>
      <c r="F10" s="87"/>
      <c r="G10" s="87"/>
      <c r="H10" s="87"/>
      <c r="I10" s="87"/>
      <c r="J10" s="35"/>
    </row>
    <row r="11" spans="1:10" ht="32.25" customHeight="1">
      <c r="A11" s="7" t="s">
        <v>40</v>
      </c>
      <c r="B11" s="40">
        <f>'Осн. показатели 2022-2026'!B15</f>
        <v>213921.8</v>
      </c>
      <c r="C11" s="40">
        <v>220200</v>
      </c>
      <c r="D11" s="40">
        <f>'Осн. показатели 2022-2026'!C15</f>
        <v>220200</v>
      </c>
      <c r="E11" s="40">
        <f>'Осн. показатели 2022-2026'!D15</f>
        <v>237800</v>
      </c>
      <c r="F11" s="40">
        <f>'Осн. показатели 2022-2026'!E15</f>
        <v>226500</v>
      </c>
      <c r="G11" s="40">
        <f>'Осн. показатели 2022-2026'!F15</f>
        <v>230000</v>
      </c>
      <c r="H11" s="40">
        <f>'Осн. показатели 2022-2026'!G15</f>
        <v>239188</v>
      </c>
      <c r="I11" s="40">
        <f>'Осн. показатели 2022-2026'!H15</f>
        <v>248743.52000000002</v>
      </c>
      <c r="J11" s="35"/>
    </row>
    <row r="12" spans="1:10" ht="22.5" customHeight="1">
      <c r="A12" s="12" t="s">
        <v>15</v>
      </c>
      <c r="B12" s="83">
        <v>28055.15</v>
      </c>
      <c r="C12" s="83">
        <v>23230</v>
      </c>
      <c r="D12" s="83">
        <v>23230</v>
      </c>
      <c r="E12" s="83">
        <v>26504</v>
      </c>
      <c r="F12" s="89">
        <v>26870</v>
      </c>
      <c r="G12" s="89">
        <v>26330</v>
      </c>
      <c r="H12" s="89">
        <f>G12*1.04-700</f>
        <v>26683.2</v>
      </c>
      <c r="I12" s="89">
        <f>H12*1.04-700</f>
        <v>27050.528000000002</v>
      </c>
      <c r="J12" s="35"/>
    </row>
    <row r="13" spans="1:10" ht="17.25" customHeight="1">
      <c r="A13" s="3" t="s">
        <v>6</v>
      </c>
      <c r="B13" s="83">
        <f>'Осн. показатели 2022-2026'!B17</f>
        <v>1092323.48</v>
      </c>
      <c r="C13" s="82">
        <v>1268318</v>
      </c>
      <c r="D13" s="83">
        <f>'Осн. показатели 2022-2026'!C17</f>
        <v>1291161.1</v>
      </c>
      <c r="E13" s="84">
        <f>'Осн. показатели 2022-2026'!D17</f>
        <v>1287810.07</v>
      </c>
      <c r="F13" s="84">
        <f>'Осн. показатели 2022-2026'!E17</f>
        <v>1125192.27</v>
      </c>
      <c r="G13" s="83">
        <f>'Осн. показатели 2022-2026'!F17</f>
        <v>1204871.18</v>
      </c>
      <c r="H13" s="84">
        <f>'Осн. показатели 2022-2026'!G17</f>
        <v>1234079.668</v>
      </c>
      <c r="I13" s="84">
        <f>'Осн. показатели 2022-2026'!H17</f>
        <v>1271102.05804</v>
      </c>
      <c r="J13" s="35"/>
    </row>
    <row r="14" spans="1:10" ht="17.25" customHeight="1">
      <c r="A14" s="20" t="s">
        <v>53</v>
      </c>
      <c r="B14" s="85"/>
      <c r="C14" s="85"/>
      <c r="D14" s="39"/>
      <c r="E14" s="38"/>
      <c r="F14" s="39"/>
      <c r="G14" s="39"/>
      <c r="H14" s="39"/>
      <c r="I14" s="39"/>
      <c r="J14" s="35"/>
    </row>
    <row r="15" spans="1:10" ht="17.25" customHeight="1">
      <c r="A15" s="4" t="s">
        <v>2</v>
      </c>
      <c r="B15" s="40">
        <f aca="true" t="shared" si="0" ref="B15:I15">SUM(B13-B16)</f>
        <v>1043576.85</v>
      </c>
      <c r="C15" s="39">
        <f t="shared" si="0"/>
        <v>1037338</v>
      </c>
      <c r="D15" s="39">
        <f t="shared" si="0"/>
        <v>1060181.1</v>
      </c>
      <c r="E15" s="40">
        <f>SUM(E13-E16)</f>
        <v>1055299.7000000002</v>
      </c>
      <c r="F15" s="40">
        <f>SUM(F13-F16)</f>
        <v>978953.17</v>
      </c>
      <c r="G15" s="40">
        <f>SUM(G13-G16)</f>
        <v>918102.1799999999</v>
      </c>
      <c r="H15" s="40">
        <f>SUM(H13-H16)</f>
        <v>1034079.6680000001</v>
      </c>
      <c r="I15" s="40">
        <f t="shared" si="0"/>
        <v>1071102.05804</v>
      </c>
      <c r="J15" s="35"/>
    </row>
    <row r="16" spans="1:10" ht="17.25" customHeight="1">
      <c r="A16" s="4" t="s">
        <v>3</v>
      </c>
      <c r="B16" s="40">
        <f>'Осн. показатели 2022-2026'!B19</f>
        <v>48746.63</v>
      </c>
      <c r="C16" s="40">
        <f>'Осн. показатели 2022-2026'!C19</f>
        <v>230980</v>
      </c>
      <c r="D16" s="40">
        <f>'Осн. показатели 2022-2026'!C19</f>
        <v>230980</v>
      </c>
      <c r="E16" s="40">
        <f>'Осн. показатели 2022-2026'!D19</f>
        <v>232510.37</v>
      </c>
      <c r="F16" s="40">
        <f>'Осн. показатели 2022-2026'!E19</f>
        <v>146239.1</v>
      </c>
      <c r="G16" s="40">
        <f>'Осн. показатели 2022-2026'!F19</f>
        <v>286769</v>
      </c>
      <c r="H16" s="40">
        <f>'Осн. показатели 2022-2026'!G19</f>
        <v>200000</v>
      </c>
      <c r="I16" s="40">
        <f>'Осн. показатели 2022-2026'!H19</f>
        <v>200000</v>
      </c>
      <c r="J16" s="35"/>
    </row>
    <row r="17" spans="1:10" ht="17.25" customHeight="1">
      <c r="A17" s="6" t="s">
        <v>8</v>
      </c>
      <c r="B17" s="40">
        <f aca="true" t="shared" si="1" ref="B17:I17">SUM(B7-B13)</f>
        <v>55152.830000000075</v>
      </c>
      <c r="C17" s="40">
        <f t="shared" si="1"/>
        <v>21696.560000000056</v>
      </c>
      <c r="D17" s="40">
        <f t="shared" si="1"/>
        <v>-1265.7100000001956</v>
      </c>
      <c r="E17" s="40">
        <f>SUM(E7-E13)</f>
        <v>-62454.73999999999</v>
      </c>
      <c r="F17" s="40">
        <f>SUM(F7-F13)</f>
        <v>-8766.320000000065</v>
      </c>
      <c r="G17" s="40">
        <f>SUM(G7-G13)</f>
        <v>-6735.579999999842</v>
      </c>
      <c r="H17" s="40">
        <f>SUM(H7-H13)</f>
        <v>0</v>
      </c>
      <c r="I17" s="40">
        <f t="shared" si="1"/>
        <v>0</v>
      </c>
      <c r="J17" s="35"/>
    </row>
    <row r="18" spans="1:10" ht="17.25" customHeight="1">
      <c r="A18" s="6" t="s">
        <v>16</v>
      </c>
      <c r="B18" s="40">
        <f aca="true" t="shared" si="2" ref="B18:I18">B19+B20</f>
        <v>0</v>
      </c>
      <c r="C18" s="40">
        <f t="shared" si="2"/>
        <v>0</v>
      </c>
      <c r="D18" s="40">
        <f t="shared" si="2"/>
        <v>0</v>
      </c>
      <c r="E18" s="40">
        <f>E19+E20</f>
        <v>62454.740000000005</v>
      </c>
      <c r="F18" s="40">
        <f>F19+F20</f>
        <v>8766.32</v>
      </c>
      <c r="G18" s="40">
        <f>G19+G20</f>
        <v>6735.58</v>
      </c>
      <c r="H18" s="40">
        <f>H19+H20</f>
        <v>0</v>
      </c>
      <c r="I18" s="40">
        <f t="shared" si="2"/>
        <v>0</v>
      </c>
      <c r="J18" s="35"/>
    </row>
    <row r="19" spans="1:10" ht="21" customHeight="1">
      <c r="A19" s="5" t="s">
        <v>25</v>
      </c>
      <c r="B19" s="40">
        <v>0</v>
      </c>
      <c r="C19" s="40">
        <v>0</v>
      </c>
      <c r="D19" s="40">
        <v>0</v>
      </c>
      <c r="E19" s="40">
        <v>31116.74</v>
      </c>
      <c r="F19" s="40">
        <v>2766.32</v>
      </c>
      <c r="G19" s="40">
        <v>4210.58</v>
      </c>
      <c r="H19" s="40">
        <v>0</v>
      </c>
      <c r="I19" s="40">
        <v>0</v>
      </c>
      <c r="J19" s="35"/>
    </row>
    <row r="20" spans="1:10" ht="17.25" customHeight="1">
      <c r="A20" s="5" t="s">
        <v>17</v>
      </c>
      <c r="B20" s="40">
        <f aca="true" t="shared" si="3" ref="B20:I20">B21-B22</f>
        <v>0</v>
      </c>
      <c r="C20" s="40">
        <f t="shared" si="3"/>
        <v>0</v>
      </c>
      <c r="D20" s="40">
        <f t="shared" si="3"/>
        <v>0</v>
      </c>
      <c r="E20" s="40">
        <f>E21-E22</f>
        <v>31338</v>
      </c>
      <c r="F20" s="40">
        <f>F21-F22</f>
        <v>6000</v>
      </c>
      <c r="G20" s="40">
        <f>G21-G22</f>
        <v>2525</v>
      </c>
      <c r="H20" s="40">
        <f>H21-H22</f>
        <v>0</v>
      </c>
      <c r="I20" s="40">
        <f t="shared" si="3"/>
        <v>0</v>
      </c>
      <c r="J20" s="35"/>
    </row>
    <row r="21" spans="1:10" ht="17.25" customHeight="1">
      <c r="A21" s="4" t="s">
        <v>18</v>
      </c>
      <c r="B21" s="40">
        <v>0</v>
      </c>
      <c r="C21" s="40">
        <v>0</v>
      </c>
      <c r="D21" s="40">
        <v>0</v>
      </c>
      <c r="E21" s="40">
        <v>31338</v>
      </c>
      <c r="F21" s="40">
        <v>10000</v>
      </c>
      <c r="G21" s="40">
        <v>14525</v>
      </c>
      <c r="H21" s="40">
        <v>10000</v>
      </c>
      <c r="I21" s="40">
        <v>10000</v>
      </c>
      <c r="J21" s="35"/>
    </row>
    <row r="22" spans="1:10" ht="20.25" customHeight="1">
      <c r="A22" s="7" t="s">
        <v>19</v>
      </c>
      <c r="B22" s="40">
        <v>0</v>
      </c>
      <c r="C22" s="40">
        <v>0</v>
      </c>
      <c r="D22" s="40">
        <v>0</v>
      </c>
      <c r="E22" s="40">
        <v>0</v>
      </c>
      <c r="F22" s="40">
        <v>4000</v>
      </c>
      <c r="G22" s="40">
        <v>12000</v>
      </c>
      <c r="H22" s="40">
        <v>10000</v>
      </c>
      <c r="I22" s="40">
        <v>10000</v>
      </c>
      <c r="J22" s="35"/>
    </row>
    <row r="23" spans="1:10" ht="18">
      <c r="A23" s="35"/>
      <c r="B23" s="36"/>
      <c r="C23" s="36"/>
      <c r="D23" s="36"/>
      <c r="E23" s="36"/>
      <c r="F23" s="36"/>
      <c r="G23" s="36"/>
      <c r="H23" s="36"/>
      <c r="I23" s="36"/>
      <c r="J23" s="35"/>
    </row>
    <row r="24" spans="2:9" ht="18">
      <c r="B24" s="16"/>
      <c r="C24" s="16"/>
      <c r="D24" s="17"/>
      <c r="E24" s="16"/>
      <c r="F24" s="16"/>
      <c r="G24" s="16"/>
      <c r="H24" s="16"/>
      <c r="I24" s="16"/>
    </row>
    <row r="25" ht="18">
      <c r="D25" s="18"/>
    </row>
    <row r="27" ht="15" customHeight="1"/>
    <row r="28" ht="15" customHeight="1"/>
    <row r="32" ht="13.5" customHeight="1"/>
    <row r="33" ht="13.5" customHeight="1"/>
    <row r="34" ht="13.5" customHeight="1"/>
    <row r="35" ht="13.5" customHeight="1"/>
    <row r="37" ht="13.5" customHeight="1"/>
    <row r="38" ht="13.5" customHeight="1"/>
    <row r="39" ht="13.5" customHeight="1"/>
    <row r="40" ht="13.5" customHeight="1"/>
    <row r="42" ht="13.5" customHeight="1"/>
    <row r="43" ht="13.5" customHeight="1"/>
    <row r="44" ht="13.5" customHeight="1"/>
    <row r="45" ht="13.5" customHeight="1"/>
  </sheetData>
  <sheetProtection/>
  <mergeCells count="8">
    <mergeCell ref="A3:I3"/>
    <mergeCell ref="H1:I1"/>
    <mergeCell ref="E5:I5"/>
    <mergeCell ref="A5:A6"/>
    <mergeCell ref="B5:B6"/>
    <mergeCell ref="A2:I2"/>
    <mergeCell ref="C5:D5"/>
    <mergeCell ref="H4:I4"/>
  </mergeCells>
  <printOptions horizontalCentered="1"/>
  <pageMargins left="0.22" right="0.16" top="0.35" bottom="0.27" header="0.22" footer="0.16"/>
  <pageSetup fitToHeight="0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130" zoomScaleNormal="130" zoomScalePageLayoutView="0" workbookViewId="0" topLeftCell="A7">
      <selection activeCell="C33" sqref="C33"/>
    </sheetView>
  </sheetViews>
  <sheetFormatPr defaultColWidth="9.00390625" defaultRowHeight="12.75"/>
  <cols>
    <col min="1" max="1" width="11.625" style="0" customWidth="1"/>
  </cols>
  <sheetData>
    <row r="1" spans="1:11" ht="18" customHeight="1">
      <c r="A1" t="s">
        <v>48</v>
      </c>
      <c r="B1">
        <v>2017</v>
      </c>
      <c r="C1">
        <v>2018</v>
      </c>
      <c r="D1">
        <v>2019</v>
      </c>
      <c r="E1">
        <v>2020</v>
      </c>
      <c r="F1">
        <v>2021</v>
      </c>
      <c r="G1">
        <v>2022</v>
      </c>
      <c r="H1">
        <v>2023</v>
      </c>
      <c r="I1">
        <v>2024</v>
      </c>
      <c r="J1">
        <v>2025</v>
      </c>
      <c r="K1">
        <v>2026</v>
      </c>
    </row>
    <row r="2" spans="1:11" ht="24.75" customHeight="1">
      <c r="A2" t="s">
        <v>49</v>
      </c>
      <c r="B2" s="22">
        <v>39.8</v>
      </c>
      <c r="C2" s="22">
        <v>39</v>
      </c>
      <c r="D2" s="22">
        <v>39</v>
      </c>
      <c r="E2" s="22">
        <v>38.5</v>
      </c>
      <c r="F2" s="22">
        <v>38.1</v>
      </c>
      <c r="G2" s="22">
        <v>38.3</v>
      </c>
      <c r="H2" s="22">
        <v>38.4</v>
      </c>
      <c r="I2" s="22">
        <v>38.6</v>
      </c>
      <c r="J2" s="22">
        <v>38.9</v>
      </c>
      <c r="K2" s="22">
        <v>39.1</v>
      </c>
    </row>
    <row r="25" ht="12.75">
      <c r="B25" t="s">
        <v>47</v>
      </c>
    </row>
    <row r="26" spans="2:12" ht="18" customHeight="1">
      <c r="B26" t="s">
        <v>50</v>
      </c>
      <c r="C26">
        <v>2017</v>
      </c>
      <c r="D26">
        <v>2018</v>
      </c>
      <c r="E26">
        <v>2019</v>
      </c>
      <c r="F26">
        <v>2020</v>
      </c>
      <c r="G26">
        <v>2021</v>
      </c>
      <c r="H26">
        <v>2022</v>
      </c>
      <c r="I26">
        <v>2023</v>
      </c>
      <c r="J26">
        <v>2024</v>
      </c>
      <c r="K26">
        <v>2025</v>
      </c>
      <c r="L26">
        <v>2026</v>
      </c>
    </row>
    <row r="27" spans="3:12" ht="24.75" customHeight="1">
      <c r="C27" s="23">
        <v>28189.2</v>
      </c>
      <c r="D27" s="23">
        <v>30739.1</v>
      </c>
      <c r="E27" s="23">
        <v>32690</v>
      </c>
      <c r="F27" s="23">
        <v>35214</v>
      </c>
      <c r="G27" s="23">
        <v>37855</v>
      </c>
      <c r="H27" s="23">
        <v>36369</v>
      </c>
      <c r="I27" s="23">
        <v>41338</v>
      </c>
      <c r="J27" s="23">
        <v>42992</v>
      </c>
      <c r="K27" s="23">
        <v>44712</v>
      </c>
      <c r="L27" s="23">
        <v>46501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LudaCh</dc:creator>
  <cp:keywords/>
  <dc:description/>
  <cp:lastModifiedBy>User</cp:lastModifiedBy>
  <cp:lastPrinted>2021-11-15T09:51:24Z</cp:lastPrinted>
  <dcterms:created xsi:type="dcterms:W3CDTF">2006-05-11T12:03:13Z</dcterms:created>
  <dcterms:modified xsi:type="dcterms:W3CDTF">2021-11-15T09:51:34Z</dcterms:modified>
  <cp:category/>
  <cp:version/>
  <cp:contentType/>
  <cp:contentStatus/>
</cp:coreProperties>
</file>